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010" yWindow="65491" windowWidth="9975" windowHeight="12855" tabRatio="654" firstSheet="1" activeTab="1"/>
  </bookViews>
  <sheets>
    <sheet name="Лист согласований" sheetId="1" state="hidden" r:id="rId1"/>
    <sheet name="Бланк уставок" sheetId="2" r:id="rId2"/>
    <sheet name="Параметры Г" sheetId="3" state="hidden" r:id="rId3"/>
    <sheet name="Параметры Т" sheetId="4" state="hidden" r:id="rId4"/>
    <sheet name="Параметры ТСН" sheetId="5" state="hidden" r:id="rId5"/>
  </sheets>
  <definedNames>
    <definedName name="_xlnm.Print_Titles" localSheetId="1">'Бланк уставок'!$3:$4</definedName>
    <definedName name="_xlnm.Print_Area" localSheetId="1">'Бланк уставок'!$G$1:$Y$164</definedName>
    <definedName name="_xlnm.Print_Area" localSheetId="0">'Лист согласований'!$A$1:$H$18</definedName>
  </definedNames>
  <calcPr fullCalcOnLoad="1"/>
</workbook>
</file>

<file path=xl/sharedStrings.xml><?xml version="1.0" encoding="utf-8"?>
<sst xmlns="http://schemas.openxmlformats.org/spreadsheetml/2006/main" count="815" uniqueCount="402">
  <si>
    <t>Наименование уставок</t>
  </si>
  <si>
    <t>Значение уставки по умолчанию</t>
  </si>
  <si>
    <t>Уставка</t>
  </si>
  <si>
    <t xml:space="preserve">Число фаз </t>
  </si>
  <si>
    <t>шаг</t>
  </si>
  <si>
    <t>о.е.</t>
  </si>
  <si>
    <t>c</t>
  </si>
  <si>
    <t>Входная цепь</t>
  </si>
  <si>
    <t>Лист согласований</t>
  </si>
  <si>
    <t>Наименование организации
(предприятия)</t>
  </si>
  <si>
    <t>Исполнитель</t>
  </si>
  <si>
    <t>ФИО</t>
  </si>
  <si>
    <t>Подпись</t>
  </si>
  <si>
    <t>Дата</t>
  </si>
  <si>
    <t>Примечание</t>
  </si>
  <si>
    <t>ООО НПП "ЭКРА"</t>
  </si>
  <si>
    <t>Разработал</t>
  </si>
  <si>
    <t>Зав.сектором</t>
  </si>
  <si>
    <t>Доронин А.В.</t>
  </si>
  <si>
    <t>Утвердил</t>
  </si>
  <si>
    <t>Наумов В.А.</t>
  </si>
  <si>
    <t>Расчет выполнил</t>
  </si>
  <si>
    <t>ГИП</t>
  </si>
  <si>
    <t>Начальник СРЗА</t>
  </si>
  <si>
    <t>Таблица 1 Параметры трансформатора</t>
  </si>
  <si>
    <t>№ п.п.</t>
  </si>
  <si>
    <t>Наименование</t>
  </si>
  <si>
    <t>Обозначение</t>
  </si>
  <si>
    <t>Значение</t>
  </si>
  <si>
    <t>Ед. изм.</t>
  </si>
  <si>
    <t>3хОРЦ-417000/750</t>
  </si>
  <si>
    <t>5Т</t>
  </si>
  <si>
    <t>Номинальное напряжение на стороне ВН</t>
  </si>
  <si>
    <t>Uвн</t>
  </si>
  <si>
    <t>кВ</t>
  </si>
  <si>
    <t>Номинальное напряжение на стороне СН</t>
  </si>
  <si>
    <t>Uсн</t>
  </si>
  <si>
    <t>Номинальное напряжение на стороне НН</t>
  </si>
  <si>
    <t>Uнн</t>
  </si>
  <si>
    <t>Полная мощность защищаемого объекта</t>
  </si>
  <si>
    <t>Sном</t>
  </si>
  <si>
    <t>МВА</t>
  </si>
  <si>
    <t>Напряжение короткого замыкания</t>
  </si>
  <si>
    <t>Uk</t>
  </si>
  <si>
    <t>%</t>
  </si>
  <si>
    <t>Первичный номинальный ток на стороен ВН</t>
  </si>
  <si>
    <t>Iвн</t>
  </si>
  <si>
    <t>А</t>
  </si>
  <si>
    <t>Первичный номинальный ток на стороен СН</t>
  </si>
  <si>
    <t>Iсн</t>
  </si>
  <si>
    <t>Первичный номинальный ток на стороен НН1</t>
  </si>
  <si>
    <t>Iнн1</t>
  </si>
  <si>
    <t>Первичный номинальный ток на стороен НН2</t>
  </si>
  <si>
    <t>Iнн2</t>
  </si>
  <si>
    <t>Таблица 2 Расчет базисных величин</t>
  </si>
  <si>
    <t>Наименование цепи</t>
  </si>
  <si>
    <t>Kтт или Kтн</t>
  </si>
  <si>
    <t>Базисная 
величина</t>
  </si>
  <si>
    <t>Схема 
соединения 
ТТ (ТН)</t>
  </si>
  <si>
    <t>Ток в цепи ТТ на стороне ВН ТБ</t>
  </si>
  <si>
    <t>/</t>
  </si>
  <si>
    <t>Y</t>
  </si>
  <si>
    <t>Ток в цепи ТТ на стороне НН1 ТБ</t>
  </si>
  <si>
    <t>Ток в цепи ТТ в нулевом проводе ТБ</t>
  </si>
  <si>
    <t>1*</t>
  </si>
  <si>
    <t>Ток в цепи ТТ типа ТПС</t>
  </si>
  <si>
    <t>Напряжение в цепи ТН на стороне НН1 ТБ (Y)</t>
  </si>
  <si>
    <t>Δ</t>
  </si>
  <si>
    <t>Напряжение в цепи ТН на стороне НН2 ТБ (Y)</t>
  </si>
  <si>
    <t>Программно вычисляемые цепи</t>
  </si>
  <si>
    <t>Примечание:</t>
  </si>
  <si>
    <t>1) * - базисная величина принимается по умолчанию</t>
  </si>
  <si>
    <r>
      <t>I</t>
    </r>
    <r>
      <rPr>
        <vertAlign val="subscript"/>
        <sz val="12"/>
        <rFont val="Times New Roman"/>
        <family val="1"/>
      </rPr>
      <t>ВН ТБ</t>
    </r>
  </si>
  <si>
    <r>
      <t>I</t>
    </r>
    <r>
      <rPr>
        <vertAlign val="subscript"/>
        <sz val="12"/>
        <rFont val="Times New Roman"/>
        <family val="1"/>
      </rPr>
      <t>НН1 ТБ-5Г</t>
    </r>
  </si>
  <si>
    <r>
      <t>I</t>
    </r>
    <r>
      <rPr>
        <vertAlign val="subscript"/>
        <sz val="12"/>
        <rFont val="Times New Roman"/>
        <family val="1"/>
      </rPr>
      <t>НН2 ТБ-5Г</t>
    </r>
  </si>
  <si>
    <r>
      <t>I</t>
    </r>
    <r>
      <rPr>
        <vertAlign val="subscript"/>
        <sz val="12"/>
        <rFont val="Times New Roman"/>
        <family val="1"/>
      </rPr>
      <t>НН1 ТБ-6Г</t>
    </r>
  </si>
  <si>
    <r>
      <t>I</t>
    </r>
    <r>
      <rPr>
        <vertAlign val="subscript"/>
        <sz val="12"/>
        <rFont val="Times New Roman"/>
        <family val="1"/>
      </rPr>
      <t>НН2 ТБ-6Г</t>
    </r>
  </si>
  <si>
    <r>
      <t>I</t>
    </r>
    <r>
      <rPr>
        <vertAlign val="subscript"/>
        <sz val="12"/>
        <rFont val="Times New Roman"/>
        <family val="1"/>
      </rPr>
      <t>N, ВН</t>
    </r>
  </si>
  <si>
    <r>
      <t>I</t>
    </r>
    <r>
      <rPr>
        <vertAlign val="subscript"/>
        <sz val="12"/>
        <rFont val="Times New Roman"/>
        <family val="1"/>
      </rPr>
      <t>ТПС</t>
    </r>
  </si>
  <si>
    <r>
      <t>U</t>
    </r>
    <r>
      <rPr>
        <vertAlign val="subscript"/>
        <sz val="12"/>
        <rFont val="Times New Roman"/>
        <family val="1"/>
      </rPr>
      <t>НН1 ТБ, Y</t>
    </r>
  </si>
  <si>
    <r>
      <t>Напряжение в цепи ТН на стороне НН1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</si>
  <si>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НН1 ТБ, Δ</t>
    </r>
  </si>
  <si>
    <r>
      <t>U</t>
    </r>
    <r>
      <rPr>
        <vertAlign val="subscript"/>
        <sz val="12"/>
        <rFont val="Times New Roman"/>
        <family val="1"/>
      </rPr>
      <t>НН2 ТБ, Y</t>
    </r>
  </si>
  <si>
    <r>
      <t>Напряжение в цепи ТН на стороне НН2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</si>
  <si>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НН2 ТБ, Δ</t>
    </r>
  </si>
  <si>
    <t>Таблица 1 Параметры генератора</t>
  </si>
  <si>
    <t>Номинальное напряжение</t>
  </si>
  <si>
    <t>Uном</t>
  </si>
  <si>
    <t>Активная мощность защищаемого объекта</t>
  </si>
  <si>
    <t>Рном</t>
  </si>
  <si>
    <t>МВт</t>
  </si>
  <si>
    <t>Коэффициент мощности</t>
  </si>
  <si>
    <t>cosf</t>
  </si>
  <si>
    <t>Первичный номинальный ток генератора</t>
  </si>
  <si>
    <t>Iном</t>
  </si>
  <si>
    <t>Таблица 2  Расчет базисных величин</t>
  </si>
  <si>
    <t>Iг</t>
  </si>
  <si>
    <t>Iнг</t>
  </si>
  <si>
    <t>Ток на выводах генератора в цепи ТНПУ</t>
  </si>
  <si>
    <t>Iтнп</t>
  </si>
  <si>
    <t>-</t>
  </si>
  <si>
    <t>Напряжение на выводах генератора</t>
  </si>
  <si>
    <t xml:space="preserve"> UГ,Y</t>
  </si>
  <si>
    <t>UГ,Δ</t>
  </si>
  <si>
    <t>Таблица 1 Параметры трансформатора собственных нужд</t>
  </si>
  <si>
    <t>ТСН</t>
  </si>
  <si>
    <t>Первичный номинальный ток на стороен НН</t>
  </si>
  <si>
    <t>Iнн</t>
  </si>
  <si>
    <t>Ток в цепи ТТ на стороне ВН ТСН</t>
  </si>
  <si>
    <t>Iвн тсн</t>
  </si>
  <si>
    <t>Ток в цепи ТТ на стороне НН ТСН</t>
  </si>
  <si>
    <t>Iнн тсн</t>
  </si>
  <si>
    <t>Ток в цепи ТТ в нулевом проводе ТСН</t>
  </si>
  <si>
    <t>In</t>
  </si>
  <si>
    <t>Ток в цепи ТНП на стороне ВН ТСН</t>
  </si>
  <si>
    <t>Напряжение в цепи ТН на шинах ГРУ 10 кВ (Y)</t>
  </si>
  <si>
    <t>Uш,Y</t>
  </si>
  <si>
    <t>U∆ н-к</t>
  </si>
  <si>
    <r>
      <t>Напряжение в цепи ТН на шинах ГРУ 10 кВ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</si>
  <si>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t>В</t>
  </si>
  <si>
    <t>с</t>
  </si>
  <si>
    <t>1ф</t>
  </si>
  <si>
    <t>Ток срабатывания</t>
  </si>
  <si>
    <t>Коэффициент возврата</t>
  </si>
  <si>
    <t>Kвоз</t>
  </si>
  <si>
    <t>Fi</t>
  </si>
  <si>
    <t>Напряжение срабатывания</t>
  </si>
  <si>
    <t>Немудрова К.С.</t>
  </si>
  <si>
    <t>Ток в цепи ТТ со стороны лин. выводов генератора</t>
  </si>
  <si>
    <t>Ток в цепи ТТ со стороны нул. выводов генератора</t>
  </si>
  <si>
    <r>
      <t>100/</t>
    </r>
    <r>
      <rPr>
        <sz val="12"/>
        <rFont val="Arial Cyr"/>
        <family val="0"/>
      </rPr>
      <t>√</t>
    </r>
    <r>
      <rPr>
        <sz val="12"/>
        <rFont val="Times New Roman"/>
        <family val="1"/>
      </rPr>
      <t>3</t>
    </r>
  </si>
  <si>
    <t>100/3</t>
  </si>
  <si>
    <t>Наименование организации</t>
  </si>
  <si>
    <t>Согласовано</t>
  </si>
  <si>
    <t>Утверждено</t>
  </si>
  <si>
    <t>Iуст</t>
  </si>
  <si>
    <t>Uуст</t>
  </si>
  <si>
    <t>K_U</t>
  </si>
  <si>
    <t>DT1</t>
  </si>
  <si>
    <t>DT2</t>
  </si>
  <si>
    <t>DT3</t>
  </si>
  <si>
    <t>TMOC1</t>
  </si>
  <si>
    <t>Ном. знач.</t>
  </si>
  <si>
    <t>I,Y</t>
  </si>
  <si>
    <t>U,Y</t>
  </si>
  <si>
    <t>Ток пуска</t>
  </si>
  <si>
    <t>Iпуск</t>
  </si>
  <si>
    <t>Kвоз.</t>
  </si>
  <si>
    <t>Длительность импульса</t>
  </si>
  <si>
    <t>DT4</t>
  </si>
  <si>
    <t>Таблица аналоговых сигналов терминала</t>
  </si>
  <si>
    <t>Адр.</t>
  </si>
  <si>
    <t>5A/
1А</t>
  </si>
  <si>
    <t>(0,25…200)А/
(0,05…40)А</t>
  </si>
  <si>
    <t>Н-К</t>
  </si>
  <si>
    <t>Iттнп2</t>
  </si>
  <si>
    <t>Ном. знач.
аналог. вх.</t>
  </si>
  <si>
    <t>Диапазон измерения
аналог. вх.</t>
  </si>
  <si>
    <t>Обозначение
аналог. вх.</t>
  </si>
  <si>
    <t>Квоз.</t>
  </si>
  <si>
    <t>Тип выдержек времени на срабатывание</t>
  </si>
  <si>
    <t>Тип ВВС</t>
  </si>
  <si>
    <t>Тип выдержек времени на возврат</t>
  </si>
  <si>
    <t>Тип ВВВ</t>
  </si>
  <si>
    <t>Время возврата</t>
  </si>
  <si>
    <t>Твоз</t>
  </si>
  <si>
    <t xml:space="preserve">Обозна-чение </t>
  </si>
  <si>
    <t>Обозна-чение защиты</t>
  </si>
  <si>
    <t xml:space="preserve">Обозначение 
уставок   </t>
  </si>
  <si>
    <t>Ед. 
изм.</t>
  </si>
  <si>
    <t>Диапазон уставок (втор.)</t>
  </si>
  <si>
    <t>перв.</t>
  </si>
  <si>
    <t>втор.</t>
  </si>
  <si>
    <t>мин.</t>
  </si>
  <si>
    <t>макс.</t>
  </si>
  <si>
    <t>Iсраб.</t>
  </si>
  <si>
    <t>Туров</t>
  </si>
  <si>
    <t>Выдержка времени УРОВ</t>
  </si>
  <si>
    <t>УРОВ</t>
  </si>
  <si>
    <r>
      <t xml:space="preserve">УРОВ: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введено;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выведено</t>
    </r>
  </si>
  <si>
    <r>
      <t xml:space="preserve">Контроль по току УРОВ: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выведен,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введен</t>
    </r>
  </si>
  <si>
    <t>Uсраб.</t>
  </si>
  <si>
    <t>КИЦН 
РН U2</t>
  </si>
  <si>
    <t>КИЦН 
РТ I2</t>
  </si>
  <si>
    <t>КИЦН
РТ I</t>
  </si>
  <si>
    <t>КИЦН
РН Uл&lt;</t>
  </si>
  <si>
    <t>КИЦН
РН Uл&gt;</t>
  </si>
  <si>
    <t>КИЦН</t>
  </si>
  <si>
    <t>Ткицн1</t>
  </si>
  <si>
    <t>Ткицн2</t>
  </si>
  <si>
    <t>Выдержка времени КИЦН по U2&gt;</t>
  </si>
  <si>
    <t>Выдержка времени КИЦН по U&lt;</t>
  </si>
  <si>
    <t>КИЦН 1</t>
  </si>
  <si>
    <t>КИЦН 2</t>
  </si>
  <si>
    <t>АУВ</t>
  </si>
  <si>
    <t>Ком.отключения</t>
  </si>
  <si>
    <t>Сигнализация</t>
  </si>
  <si>
    <t>Тнеиспр_цп</t>
  </si>
  <si>
    <t>Тнеиспр_цв</t>
  </si>
  <si>
    <t>Тнеиспр_цу</t>
  </si>
  <si>
    <t>Ткицт</t>
  </si>
  <si>
    <t>Выдержка времени неисправности ЦП</t>
  </si>
  <si>
    <t>Выдержка времени неисправности ЦВ</t>
  </si>
  <si>
    <t>Выдержка времени неисправности ЦУ</t>
  </si>
  <si>
    <t>Выдержка времени КИЦТ</t>
  </si>
  <si>
    <t>Контр_ЦВ</t>
  </si>
  <si>
    <t>КИЦТ</t>
  </si>
  <si>
    <t>КРВ_сигн</t>
  </si>
  <si>
    <t>КРВ_блок_вкл</t>
  </si>
  <si>
    <t>TMOC2</t>
  </si>
  <si>
    <t>TMOC3</t>
  </si>
  <si>
    <r>
      <t xml:space="preserve">КИЦН по U2&gt; 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</si>
  <si>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КИЦН по U&lt; 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</si>
  <si>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Подхват команды отключения до отключения выключателя: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</si>
  <si>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Контроль ЦВ: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</si>
  <si>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КИЦТ: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</si>
  <si>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КРВ блокировка включения: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</si>
  <si>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КРВ сигнализация: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</si>
  <si>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t>МТЗ</t>
  </si>
  <si>
    <t>МТЗ_Пуск_по_напр</t>
  </si>
  <si>
    <t>МТЗ_Уск</t>
  </si>
  <si>
    <t>Тумтз</t>
  </si>
  <si>
    <t>Технологическая выдержка времени на возврат</t>
  </si>
  <si>
    <t>Выдержка времени УМТЗ</t>
  </si>
  <si>
    <r>
      <t xml:space="preserve">Режим работы ПпН: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– комбинированный пуск; </t>
    </r>
    <r>
      <rPr>
        <b/>
        <sz val="11"/>
        <rFont val="Arial"/>
        <family val="2"/>
      </rPr>
      <t xml:space="preserve">0 </t>
    </r>
    <r>
      <rPr>
        <sz val="11"/>
        <rFont val="Arial"/>
        <family val="2"/>
      </rPr>
      <t>- пуск по U&lt;</t>
    </r>
  </si>
  <si>
    <r>
      <t xml:space="preserve">ПпН МТЗ: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– введен; </t>
    </r>
    <r>
      <rPr>
        <b/>
        <sz val="11"/>
        <rFont val="Arial"/>
        <family val="2"/>
      </rPr>
      <t xml:space="preserve">0 </t>
    </r>
    <r>
      <rPr>
        <sz val="11"/>
        <rFont val="Arial"/>
        <family val="2"/>
      </rPr>
      <t>- выведен</t>
    </r>
  </si>
  <si>
    <t>Ускорение МТЗ: 1 - введено, 0 -выведено</t>
  </si>
  <si>
    <t>ПпН РН Uл</t>
  </si>
  <si>
    <t>ПпН РН U2</t>
  </si>
  <si>
    <t>ПпН</t>
  </si>
  <si>
    <t>Режим_раб_ПпН</t>
  </si>
  <si>
    <t>Технологическая выдержка времени на срабатывание</t>
  </si>
  <si>
    <t>DT16</t>
  </si>
  <si>
    <t>DT19</t>
  </si>
  <si>
    <t>DT18</t>
  </si>
  <si>
    <t>Выдержка времени ТН АВ откл.</t>
  </si>
  <si>
    <t>Градус</t>
  </si>
  <si>
    <t>КС</t>
  </si>
  <si>
    <t>U,BC</t>
  </si>
  <si>
    <t>Uсш, ВС</t>
  </si>
  <si>
    <t>U&lt;1</t>
  </si>
  <si>
    <t>U&lt;2</t>
  </si>
  <si>
    <t>U1_вкл_мин</t>
  </si>
  <si>
    <t>Квоз_U1</t>
  </si>
  <si>
    <t>U2_вкл_мин</t>
  </si>
  <si>
    <t>Квоз_U2</t>
  </si>
  <si>
    <t>dU_вкл_макс</t>
  </si>
  <si>
    <t>Квоз_dU</t>
  </si>
  <si>
    <t>df_вкл_макс</t>
  </si>
  <si>
    <t>Квоз_df</t>
  </si>
  <si>
    <t>Fi_вкл_макс</t>
  </si>
  <si>
    <t>Квоз_Fi</t>
  </si>
  <si>
    <t>t_оп</t>
  </si>
  <si>
    <t>Fi_кор_U2</t>
  </si>
  <si>
    <t>Коэффициент возврата по напряжению U1</t>
  </si>
  <si>
    <t>Коэффициент возврата по напряжению U2</t>
  </si>
  <si>
    <t>Коэффициент возврата по разности напряжений</t>
  </si>
  <si>
    <t>Гц</t>
  </si>
  <si>
    <t>Коэффициент возврата по разности частот</t>
  </si>
  <si>
    <t>Коэффициент возврата по углу включения</t>
  </si>
  <si>
    <t>Коррекция напряжения U2 по углу</t>
  </si>
  <si>
    <t>Минимальное напряжение U1</t>
  </si>
  <si>
    <t>Минимальное напряжение U2</t>
  </si>
  <si>
    <t>Максимальная разность напряжений U1 и U2</t>
  </si>
  <si>
    <t>Максимальная разность частот напряжений U1 и U2</t>
  </si>
  <si>
    <t>Максимальный угол включения</t>
  </si>
  <si>
    <t>Время опережения</t>
  </si>
  <si>
    <t>DT11</t>
  </si>
  <si>
    <t>DT12</t>
  </si>
  <si>
    <t>DT13</t>
  </si>
  <si>
    <t>DT14</t>
  </si>
  <si>
    <t>DT15</t>
  </si>
  <si>
    <t>DT17</t>
  </si>
  <si>
    <t>Вкл_из_АСУ</t>
  </si>
  <si>
    <t>Включение из АСУ: 1 - разрешено; 0 - запрещено</t>
  </si>
  <si>
    <t>TMOI24</t>
  </si>
  <si>
    <t>Формирователь импульса с прерыванием команды "включить"</t>
  </si>
  <si>
    <t>TMOI1</t>
  </si>
  <si>
    <t>TMOI4</t>
  </si>
  <si>
    <t>TMOI2</t>
  </si>
  <si>
    <t>TMOI3</t>
  </si>
  <si>
    <t>TMOI5</t>
  </si>
  <si>
    <t>TMOI6</t>
  </si>
  <si>
    <t>TMOI7</t>
  </si>
  <si>
    <t>TMOI8</t>
  </si>
  <si>
    <t>TMOI9</t>
  </si>
  <si>
    <t>TMOI10</t>
  </si>
  <si>
    <t>TMOI11</t>
  </si>
  <si>
    <t>TMOI12</t>
  </si>
  <si>
    <t>TMOI13</t>
  </si>
  <si>
    <t>TMOI14</t>
  </si>
  <si>
    <t>TMOI15</t>
  </si>
  <si>
    <t>TMOI16</t>
  </si>
  <si>
    <t>TMOI17</t>
  </si>
  <si>
    <t>TMOI18</t>
  </si>
  <si>
    <t>TMOI19</t>
  </si>
  <si>
    <t>TMOI20</t>
  </si>
  <si>
    <t>TMOI21</t>
  </si>
  <si>
    <t>TMOI23</t>
  </si>
  <si>
    <t>Формирователь импульса с прерыванием УРОВ_Сраб</t>
  </si>
  <si>
    <t>Формирователь импульса с прерыванием Неиспр_ЦВ</t>
  </si>
  <si>
    <t>Формирователь импульса с прерыванием SF6_низ_дав</t>
  </si>
  <si>
    <t>Формирователь импульса с прерыванием Неиспр_ЦУ</t>
  </si>
  <si>
    <t>Формирователь импульса с прерыванием Неиспр_ЦП</t>
  </si>
  <si>
    <t>Формирователь импульса с прерыванием Неиспр_ЦТ</t>
  </si>
  <si>
    <t>Формирователь импульса с прерыванием КРВ_Сигн</t>
  </si>
  <si>
    <t>Формирователь импульса с прерыванием КРВ_Запрет_Вкл</t>
  </si>
  <si>
    <t>Формирователь импульса с прерыванием ТН_АВ_откл</t>
  </si>
  <si>
    <t>Формирователь импульса с прерыванием Вх_24_Ферррез</t>
  </si>
  <si>
    <t>Формирователь импульса с прерыванием МТЗ_Уск_Откл</t>
  </si>
  <si>
    <t>Формирователь импульса с прерыванием ДгЗ_ячейки</t>
  </si>
  <si>
    <t>Формирователь импульса с прерыванием ДЗШ_ДгЗ_УРОВ</t>
  </si>
  <si>
    <t>Бланк задания уставок терминала ЭКРА 217 0122</t>
  </si>
  <si>
    <t>Iуст.</t>
  </si>
  <si>
    <t>ТО линии</t>
  </si>
  <si>
    <t>Тто</t>
  </si>
  <si>
    <t>Выдержка времени ТО</t>
  </si>
  <si>
    <t>МТЗ линии</t>
  </si>
  <si>
    <t>МТЗ СВ</t>
  </si>
  <si>
    <t>Тумтз_РПО</t>
  </si>
  <si>
    <t>Выдержка времени Тумтз_РПО</t>
  </si>
  <si>
    <t>DT7</t>
  </si>
  <si>
    <t>U,н-к</t>
  </si>
  <si>
    <t>ЗОЗЗ</t>
  </si>
  <si>
    <t>ОЗЗ РН</t>
  </si>
  <si>
    <t>Iттнп,н-к</t>
  </si>
  <si>
    <t>ОЗЗ РТ</t>
  </si>
  <si>
    <t>Выдержка времени на возврат пускового тока ОЗЗ_Ненапр</t>
  </si>
  <si>
    <t>Tвоз_озз_ненапр</t>
  </si>
  <si>
    <t>Выдержка времени ОЗЗ_Ненапр</t>
  </si>
  <si>
    <t>Tозз_ненапр</t>
  </si>
  <si>
    <r>
      <t xml:space="preserve">ОЗЗ_Ненапр: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введена,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выведена</t>
    </r>
  </si>
  <si>
    <t>ОЗЗ_Ненапр</t>
  </si>
  <si>
    <r>
      <t xml:space="preserve">ОЗЗ_Ненапр_откл: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отключение,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сигнал</t>
    </r>
  </si>
  <si>
    <t>ОЗЗ_Ненапр_Откл</t>
  </si>
  <si>
    <r>
      <t xml:space="preserve">Контроль 3U0 защиты ОЗЗ_Ненапр: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</si>
  <si>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t>ОЗЗ_Ненапр_РН</t>
  </si>
  <si>
    <t>ОЗЗ РНМ</t>
  </si>
  <si>
    <t>Коэффициент возврата по току</t>
  </si>
  <si>
    <t>K_I</t>
  </si>
  <si>
    <t>Коэффициент возврата по напряжению</t>
  </si>
  <si>
    <t>Граница зоны срабатывания</t>
  </si>
  <si>
    <t>град</t>
  </si>
  <si>
    <t>Выдержка времени на возврат пускового тока ОЗЗ_Напр</t>
  </si>
  <si>
    <t>Tвоз_озз_напр</t>
  </si>
  <si>
    <t>Выдержка времени ОЗЗ_Напр</t>
  </si>
  <si>
    <t>Tозз_напр</t>
  </si>
  <si>
    <r>
      <t xml:space="preserve">ОЗЗ_Напр: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введена,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выведена</t>
    </r>
  </si>
  <si>
    <t>ОЗЗ_Напр</t>
  </si>
  <si>
    <r>
      <t xml:space="preserve">ОЗЗ_Напр_откл: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отключение,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сигнал</t>
    </r>
  </si>
  <si>
    <t>ОЗЗ_Напр_откл</t>
  </si>
  <si>
    <t>ОЗЗ ВГ РТ</t>
  </si>
  <si>
    <t>Емкостной ток</t>
  </si>
  <si>
    <t>Ic</t>
  </si>
  <si>
    <t>Коэффициент торможения</t>
  </si>
  <si>
    <t>Кт</t>
  </si>
  <si>
    <t>Uab</t>
  </si>
  <si>
    <t>Выдержка времени ОЗЗ_ВГ</t>
  </si>
  <si>
    <t>Tозз_вг</t>
  </si>
  <si>
    <t>Технологическая выдержка времени</t>
  </si>
  <si>
    <r>
      <t xml:space="preserve">ОЗЗ_ВГ: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введена,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выведена</t>
    </r>
  </si>
  <si>
    <t>ОЗЗ_ВГ</t>
  </si>
  <si>
    <t>ОЗЗ Ракт</t>
  </si>
  <si>
    <t>Уставка срабатывания</t>
  </si>
  <si>
    <t>Р0уст</t>
  </si>
  <si>
    <t>Вт</t>
  </si>
  <si>
    <t>Выдержка времени ОЗЗ_Ракт</t>
  </si>
  <si>
    <t>Tозз_Pакт</t>
  </si>
  <si>
    <r>
      <t xml:space="preserve">ОЗЗ_Pакт: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введена,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выведена</t>
    </r>
  </si>
  <si>
    <t>ОЗЗ_Pакт</t>
  </si>
  <si>
    <t>DT5</t>
  </si>
  <si>
    <t>DT6</t>
  </si>
  <si>
    <t>Блокировка ДЗШ</t>
  </si>
  <si>
    <t>DT8</t>
  </si>
  <si>
    <t>DT9</t>
  </si>
  <si>
    <t>DT10</t>
  </si>
  <si>
    <t>DT22</t>
  </si>
  <si>
    <t>Внешние защиты</t>
  </si>
  <si>
    <t>Технологическая выдержка времени на возврат УРОВ_Сраб</t>
  </si>
  <si>
    <t>Технологическая выдержка времени на возврат РПО</t>
  </si>
  <si>
    <t>DT20</t>
  </si>
  <si>
    <t>Технологическая выдержка времени на срабатывание РФ</t>
  </si>
  <si>
    <t>Технологическая выдержка времени на срабатывание Сброс</t>
  </si>
  <si>
    <t>Ввод_КС</t>
  </si>
  <si>
    <t>Ввод КС: 1 - ввод, 0 - вывод</t>
  </si>
  <si>
    <t>Запрет пуска рез. ЭБ</t>
  </si>
  <si>
    <t>Запрет_АВРВВ</t>
  </si>
  <si>
    <t>Запрет АВРВВ: 1 - ввод, 0 - вывод</t>
  </si>
  <si>
    <t>TMOI25</t>
  </si>
  <si>
    <t>Формирователь импульса с прерыванием Внеш_Откл</t>
  </si>
  <si>
    <t>TMOI22</t>
  </si>
  <si>
    <t>Формирователь импульса с прерыванием Откл_от_АВР</t>
  </si>
  <si>
    <t>Формирователь импульса с прерыванием МТЗ_СВ_Откл</t>
  </si>
  <si>
    <t>Формирователь импульса с прерыванием ТО_Откл</t>
  </si>
  <si>
    <t>Формирователь импульса с прерыванием ДЗШ_генератора</t>
  </si>
  <si>
    <t>Формирователь импульса с прерыванием ОЗЗ_Ненапр_Откл</t>
  </si>
  <si>
    <t>Формирователь импульса с прерыванием ОЗЗ_Напр_Откл</t>
  </si>
  <si>
    <t>Формирователь импульса с прерыванием ОЗЗ_Ракт_Сигн</t>
  </si>
  <si>
    <t>Формирователь импульса с прерыванием ОЗЗ_ВГ_Сигн</t>
  </si>
  <si>
    <t>Формирователь импульса с прерыванием ОЗЗ_Ненапр_Сигн</t>
  </si>
  <si>
    <t>Формирователь импульса с прерыванием ОЗЗ_Напр_Сигн</t>
  </si>
  <si>
    <t>УРОВ_Контр_по_току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</si>
</sst>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#&quot;           &quot;"/>
    <numFmt numFmtId="189" formatCode="&quot;DT &quot;##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DT&quot;##"/>
    <numFmt numFmtId="196" formatCode="0.0"/>
    <numFmt numFmtId="197" formatCode="[$-FC19]d\ mmmm\ yyyy\ &quot;г.&quot;"/>
    <numFmt numFmtId="198" formatCode="&quot;ДД.ММ.ГГ&quot;##"/>
    <numFmt numFmtId="199" formatCode="###"/>
    <numFmt numFmtId="200" formatCode="0.00000000"/>
    <numFmt numFmtId="201" formatCode="&quot;Отс_t&quot;##"/>
    <numFmt numFmtId="202" formatCode="&quot;Откл_t&quot;##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>
        <color indexed="63"/>
      </top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1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24" borderId="2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24" borderId="29" xfId="0" applyFont="1" applyFill="1" applyBorder="1" applyAlignment="1">
      <alignment horizontal="center"/>
    </xf>
    <xf numFmtId="0" fontId="19" fillId="24" borderId="30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94" fontId="19" fillId="0" borderId="16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Fill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194" fontId="19" fillId="0" borderId="17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30" xfId="0" applyFont="1" applyBorder="1" applyAlignment="1">
      <alignment horizontal="center"/>
    </xf>
    <xf numFmtId="194" fontId="19" fillId="0" borderId="45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4" borderId="35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8" xfId="0" applyFont="1" applyBorder="1" applyAlignment="1">
      <alignment/>
    </xf>
    <xf numFmtId="0" fontId="19" fillId="24" borderId="37" xfId="0" applyFont="1" applyFill="1" applyBorder="1" applyAlignment="1">
      <alignment horizontal="center"/>
    </xf>
    <xf numFmtId="0" fontId="19" fillId="24" borderId="25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19" fillId="0" borderId="25" xfId="0" applyFont="1" applyBorder="1" applyAlignment="1">
      <alignment/>
    </xf>
    <xf numFmtId="194" fontId="19" fillId="0" borderId="25" xfId="0" applyNumberFormat="1" applyFont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1" xfId="0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49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3" xfId="0" applyFont="1" applyBorder="1" applyAlignment="1">
      <alignment horizontal="center"/>
    </xf>
    <xf numFmtId="199" fontId="27" fillId="0" borderId="23" xfId="0" applyNumberFormat="1" applyFont="1" applyBorder="1" applyAlignment="1">
      <alignment/>
    </xf>
    <xf numFmtId="14" fontId="27" fillId="0" borderId="23" xfId="0" applyNumberFormat="1" applyFont="1" applyBorder="1" applyAlignment="1">
      <alignment/>
    </xf>
    <xf numFmtId="0" fontId="27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7" fillId="0" borderId="23" xfId="0" applyFont="1" applyBorder="1" applyAlignment="1">
      <alignment horizontal="left"/>
    </xf>
    <xf numFmtId="0" fontId="29" fillId="0" borderId="49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44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68" xfId="0" applyFont="1" applyFill="1" applyBorder="1" applyAlignment="1" applyProtection="1">
      <alignment horizontal="center" vertical="center" wrapText="1"/>
      <protection hidden="1"/>
    </xf>
    <xf numFmtId="0" fontId="35" fillId="0" borderId="64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left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3" xfId="0" applyNumberFormat="1" applyFont="1" applyFill="1" applyBorder="1" applyAlignment="1">
      <alignment horizontal="center" vertical="center"/>
    </xf>
    <xf numFmtId="0" fontId="35" fillId="0" borderId="54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 wrapText="1"/>
    </xf>
    <xf numFmtId="0" fontId="35" fillId="0" borderId="24" xfId="0" applyNumberFormat="1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75" xfId="0" applyFont="1" applyFill="1" applyBorder="1" applyAlignment="1">
      <alignment horizontal="center" vertical="center" wrapText="1"/>
    </xf>
    <xf numFmtId="0" fontId="34" fillId="0" borderId="76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77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4" fillId="0" borderId="80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vertical="center"/>
    </xf>
    <xf numFmtId="0" fontId="35" fillId="0" borderId="43" xfId="0" applyNumberFormat="1" applyFont="1" applyFill="1" applyBorder="1" applyAlignment="1">
      <alignment horizontal="center" vertical="center" wrapText="1"/>
    </xf>
    <xf numFmtId="0" fontId="35" fillId="0" borderId="48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horizontal="center" vertical="center"/>
    </xf>
    <xf numFmtId="0" fontId="35" fillId="0" borderId="83" xfId="0" applyFont="1" applyFill="1" applyBorder="1" applyAlignment="1">
      <alignment horizontal="center" vertical="center"/>
    </xf>
    <xf numFmtId="0" fontId="35" fillId="0" borderId="84" xfId="0" applyFont="1" applyFill="1" applyBorder="1" applyAlignment="1">
      <alignment horizontal="center" vertical="center"/>
    </xf>
    <xf numFmtId="0" fontId="35" fillId="0" borderId="85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 wrapText="1"/>
    </xf>
    <xf numFmtId="0" fontId="35" fillId="0" borderId="86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5" fillId="0" borderId="87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vertical="center"/>
    </xf>
    <xf numFmtId="0" fontId="35" fillId="0" borderId="73" xfId="0" applyNumberFormat="1" applyFont="1" applyFill="1" applyBorder="1" applyAlignment="1">
      <alignment horizontal="center" vertical="center" wrapText="1"/>
    </xf>
    <xf numFmtId="0" fontId="35" fillId="0" borderId="88" xfId="0" applyNumberFormat="1" applyFont="1" applyFill="1" applyBorder="1" applyAlignment="1">
      <alignment horizontal="center" vertical="center" wrapText="1"/>
    </xf>
    <xf numFmtId="0" fontId="35" fillId="0" borderId="77" xfId="0" applyFont="1" applyFill="1" applyBorder="1" applyAlignment="1">
      <alignment vertical="center"/>
    </xf>
    <xf numFmtId="0" fontId="35" fillId="0" borderId="89" xfId="0" applyFont="1" applyFill="1" applyBorder="1" applyAlignment="1">
      <alignment vertical="center"/>
    </xf>
    <xf numFmtId="0" fontId="35" fillId="0" borderId="58" xfId="0" applyFont="1" applyFill="1" applyBorder="1" applyAlignment="1">
      <alignment vertical="center"/>
    </xf>
    <xf numFmtId="0" fontId="35" fillId="0" borderId="81" xfId="0" applyFont="1" applyFill="1" applyBorder="1" applyAlignment="1">
      <alignment vertical="center"/>
    </xf>
    <xf numFmtId="0" fontId="35" fillId="0" borderId="37" xfId="0" applyFont="1" applyFill="1" applyBorder="1" applyAlignment="1">
      <alignment vertical="center"/>
    </xf>
    <xf numFmtId="0" fontId="35" fillId="0" borderId="78" xfId="0" applyFont="1" applyFill="1" applyBorder="1" applyAlignment="1">
      <alignment vertical="center"/>
    </xf>
    <xf numFmtId="0" fontId="34" fillId="25" borderId="68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7" xfId="0" applyFont="1" applyFill="1" applyBorder="1" applyAlignment="1" applyProtection="1">
      <alignment vertical="center"/>
      <protection hidden="1"/>
    </xf>
    <xf numFmtId="0" fontId="35" fillId="0" borderId="78" xfId="0" applyFont="1" applyFill="1" applyBorder="1" applyAlignment="1" applyProtection="1">
      <alignment vertical="center"/>
      <protection hidden="1"/>
    </xf>
    <xf numFmtId="0" fontId="35" fillId="26" borderId="60" xfId="0" applyFont="1" applyFill="1" applyBorder="1" applyAlignment="1">
      <alignment horizontal="center" vertical="center" wrapText="1"/>
    </xf>
    <xf numFmtId="0" fontId="35" fillId="26" borderId="61" xfId="0" applyFont="1" applyFill="1" applyBorder="1" applyAlignment="1">
      <alignment horizontal="center" vertical="center"/>
    </xf>
    <xf numFmtId="0" fontId="35" fillId="26" borderId="59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/>
    </xf>
    <xf numFmtId="0" fontId="34" fillId="26" borderId="60" xfId="0" applyFont="1" applyFill="1" applyBorder="1" applyAlignment="1">
      <alignment horizontal="center" vertical="center"/>
    </xf>
    <xf numFmtId="0" fontId="35" fillId="26" borderId="82" xfId="0" applyFont="1" applyFill="1" applyBorder="1" applyAlignment="1">
      <alignment horizontal="left" vertical="center"/>
    </xf>
    <xf numFmtId="0" fontId="35" fillId="26" borderId="35" xfId="0" applyFont="1" applyFill="1" applyBorder="1" applyAlignment="1">
      <alignment vertical="center"/>
    </xf>
    <xf numFmtId="0" fontId="35" fillId="26" borderId="61" xfId="0" applyFont="1" applyFill="1" applyBorder="1" applyAlignment="1">
      <alignment vertical="center"/>
    </xf>
    <xf numFmtId="0" fontId="35" fillId="26" borderId="90" xfId="0" applyFont="1" applyFill="1" applyBorder="1" applyAlignment="1">
      <alignment horizontal="left" vertical="center"/>
    </xf>
    <xf numFmtId="0" fontId="35" fillId="26" borderId="91" xfId="0" applyFont="1" applyFill="1" applyBorder="1" applyAlignment="1">
      <alignment vertical="center"/>
    </xf>
    <xf numFmtId="0" fontId="35" fillId="26" borderId="92" xfId="0" applyFont="1" applyFill="1" applyBorder="1" applyAlignment="1">
      <alignment vertical="center"/>
    </xf>
    <xf numFmtId="0" fontId="35" fillId="26" borderId="81" xfId="0" applyFont="1" applyFill="1" applyBorder="1" applyAlignment="1">
      <alignment vertical="center"/>
    </xf>
    <xf numFmtId="0" fontId="35" fillId="26" borderId="37" xfId="0" applyFont="1" applyFill="1" applyBorder="1" applyAlignment="1">
      <alignment vertical="center"/>
    </xf>
    <xf numFmtId="0" fontId="35" fillId="26" borderId="78" xfId="0" applyFont="1" applyFill="1" applyBorder="1" applyAlignment="1">
      <alignment vertical="center"/>
    </xf>
    <xf numFmtId="0" fontId="35" fillId="26" borderId="80" xfId="0" applyFont="1" applyFill="1" applyBorder="1" applyAlignment="1">
      <alignment horizontal="center" vertical="center"/>
    </xf>
    <xf numFmtId="0" fontId="34" fillId="26" borderId="80" xfId="0" applyFont="1" applyFill="1" applyBorder="1" applyAlignment="1">
      <alignment horizontal="center" vertical="center"/>
    </xf>
    <xf numFmtId="0" fontId="35" fillId="26" borderId="73" xfId="0" applyFont="1" applyFill="1" applyBorder="1" applyAlignment="1">
      <alignment vertical="center"/>
    </xf>
    <xf numFmtId="0" fontId="35" fillId="26" borderId="90" xfId="0" applyFont="1" applyFill="1" applyBorder="1" applyAlignment="1">
      <alignment vertical="center"/>
    </xf>
    <xf numFmtId="0" fontId="35" fillId="26" borderId="93" xfId="0" applyFont="1" applyFill="1" applyBorder="1" applyAlignment="1">
      <alignment horizontal="center" vertical="center"/>
    </xf>
    <xf numFmtId="0" fontId="35" fillId="26" borderId="92" xfId="0" applyFont="1" applyFill="1" applyBorder="1" applyAlignment="1">
      <alignment horizontal="center" vertical="center"/>
    </xf>
    <xf numFmtId="0" fontId="35" fillId="26" borderId="91" xfId="0" applyFont="1" applyFill="1" applyBorder="1" applyAlignment="1">
      <alignment horizontal="center" vertical="center"/>
    </xf>
    <xf numFmtId="0" fontId="35" fillId="26" borderId="94" xfId="0" applyFont="1" applyFill="1" applyBorder="1" applyAlignment="1">
      <alignment horizontal="center" vertical="center"/>
    </xf>
    <xf numFmtId="0" fontId="34" fillId="26" borderId="93" xfId="0" applyFont="1" applyFill="1" applyBorder="1" applyAlignment="1">
      <alignment horizontal="center" vertical="center"/>
    </xf>
    <xf numFmtId="0" fontId="35" fillId="26" borderId="94" xfId="0" applyFont="1" applyFill="1" applyBorder="1" applyAlignment="1">
      <alignment vertical="center"/>
    </xf>
    <xf numFmtId="0" fontId="35" fillId="27" borderId="35" xfId="0" applyFont="1" applyFill="1" applyBorder="1" applyAlignment="1">
      <alignment vertical="center"/>
    </xf>
    <xf numFmtId="0" fontId="35" fillId="27" borderId="61" xfId="0" applyFont="1" applyFill="1" applyBorder="1" applyAlignment="1">
      <alignment vertical="center"/>
    </xf>
    <xf numFmtId="0" fontId="35" fillId="27" borderId="82" xfId="0" applyFont="1" applyFill="1" applyBorder="1" applyAlignment="1">
      <alignment horizontal="left" vertical="center"/>
    </xf>
    <xf numFmtId="0" fontId="35" fillId="26" borderId="23" xfId="0" applyFont="1" applyFill="1" applyBorder="1" applyAlignment="1">
      <alignment vertical="center"/>
    </xf>
    <xf numFmtId="0" fontId="35" fillId="27" borderId="37" xfId="0" applyFont="1" applyFill="1" applyBorder="1" applyAlignment="1">
      <alignment vertical="center"/>
    </xf>
    <xf numFmtId="0" fontId="35" fillId="27" borderId="78" xfId="0" applyFont="1" applyFill="1" applyBorder="1" applyAlignment="1">
      <alignment vertical="center"/>
    </xf>
    <xf numFmtId="0" fontId="35" fillId="27" borderId="82" xfId="0" applyFont="1" applyFill="1" applyBorder="1" applyAlignment="1">
      <alignment vertical="center"/>
    </xf>
    <xf numFmtId="0" fontId="35" fillId="27" borderId="60" xfId="0" applyFont="1" applyFill="1" applyBorder="1" applyAlignment="1">
      <alignment horizontal="center" vertical="center"/>
    </xf>
    <xf numFmtId="0" fontId="34" fillId="27" borderId="60" xfId="0" applyFont="1" applyFill="1" applyBorder="1" applyAlignment="1">
      <alignment horizontal="center" vertical="center"/>
    </xf>
    <xf numFmtId="0" fontId="35" fillId="27" borderId="23" xfId="0" applyFont="1" applyFill="1" applyBorder="1" applyAlignment="1">
      <alignment vertical="center"/>
    </xf>
    <xf numFmtId="0" fontId="35" fillId="27" borderId="73" xfId="0" applyFont="1" applyFill="1" applyBorder="1" applyAlignment="1">
      <alignment horizontal="center" vertical="center"/>
    </xf>
    <xf numFmtId="0" fontId="35" fillId="27" borderId="78" xfId="0" applyFont="1" applyFill="1" applyBorder="1" applyAlignment="1">
      <alignment horizontal="center" vertical="center"/>
    </xf>
    <xf numFmtId="0" fontId="35" fillId="26" borderId="82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vertical="center"/>
    </xf>
    <xf numFmtId="0" fontId="35" fillId="0" borderId="95" xfId="0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vertical="center"/>
    </xf>
    <xf numFmtId="0" fontId="35" fillId="27" borderId="61" xfId="0" applyFont="1" applyFill="1" applyBorder="1" applyAlignment="1">
      <alignment horizontal="center" vertical="center"/>
    </xf>
    <xf numFmtId="0" fontId="35" fillId="27" borderId="69" xfId="0" applyFont="1" applyFill="1" applyBorder="1" applyAlignment="1">
      <alignment horizontal="center" vertical="center"/>
    </xf>
    <xf numFmtId="0" fontId="35" fillId="27" borderId="23" xfId="0" applyFont="1" applyFill="1" applyBorder="1" applyAlignment="1">
      <alignment horizontal="center" vertical="center"/>
    </xf>
    <xf numFmtId="0" fontId="35" fillId="26" borderId="67" xfId="0" applyFont="1" applyFill="1" applyBorder="1" applyAlignment="1">
      <alignment horizontal="center" vertical="center"/>
    </xf>
    <xf numFmtId="0" fontId="35" fillId="26" borderId="62" xfId="0" applyFont="1" applyFill="1" applyBorder="1" applyAlignment="1">
      <alignment horizontal="center" vertical="center"/>
    </xf>
    <xf numFmtId="0" fontId="35" fillId="26" borderId="63" xfId="0" applyFont="1" applyFill="1" applyBorder="1" applyAlignment="1">
      <alignment horizontal="center" vertical="center"/>
    </xf>
    <xf numFmtId="0" fontId="34" fillId="26" borderId="64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vertical="center"/>
    </xf>
    <xf numFmtId="0" fontId="35" fillId="0" borderId="100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vertical="center"/>
    </xf>
    <xf numFmtId="0" fontId="35" fillId="26" borderId="60" xfId="0" applyFont="1" applyFill="1" applyBorder="1" applyAlignment="1">
      <alignment horizontal="center" vertical="center"/>
    </xf>
    <xf numFmtId="0" fontId="35" fillId="27" borderId="82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5" fillId="26" borderId="103" xfId="0" applyFont="1" applyFill="1" applyBorder="1" applyAlignment="1">
      <alignment horizontal="center" vertical="center"/>
    </xf>
    <xf numFmtId="0" fontId="34" fillId="28" borderId="60" xfId="0" applyFont="1" applyFill="1" applyBorder="1" applyAlignment="1">
      <alignment horizontal="center" vertical="center"/>
    </xf>
    <xf numFmtId="0" fontId="34" fillId="25" borderId="60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0" fontId="34" fillId="0" borderId="105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35" fillId="0" borderId="107" xfId="0" applyFont="1" applyFill="1" applyBorder="1" applyAlignment="1">
      <alignment horizontal="center" vertical="center"/>
    </xf>
    <xf numFmtId="0" fontId="35" fillId="0" borderId="108" xfId="0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left" vertical="center"/>
    </xf>
    <xf numFmtId="0" fontId="35" fillId="0" borderId="105" xfId="0" applyFont="1" applyFill="1" applyBorder="1" applyAlignment="1">
      <alignment horizontal="center" vertical="center"/>
    </xf>
    <xf numFmtId="0" fontId="35" fillId="0" borderId="110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35" fillId="0" borderId="111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5" fillId="27" borderId="104" xfId="0" applyFont="1" applyFill="1" applyBorder="1" applyAlignment="1">
      <alignment horizontal="left" vertical="center"/>
    </xf>
    <xf numFmtId="0" fontId="35" fillId="27" borderId="53" xfId="0" applyFont="1" applyFill="1" applyBorder="1" applyAlignment="1">
      <alignment horizontal="center" vertical="center"/>
    </xf>
    <xf numFmtId="0" fontId="35" fillId="27" borderId="108" xfId="0" applyFont="1" applyFill="1" applyBorder="1" applyAlignment="1">
      <alignment horizontal="center" vertical="center"/>
    </xf>
    <xf numFmtId="0" fontId="34" fillId="27" borderId="97" xfId="0" applyFont="1" applyFill="1" applyBorder="1" applyAlignment="1">
      <alignment horizontal="center" vertical="center"/>
    </xf>
    <xf numFmtId="0" fontId="35" fillId="27" borderId="104" xfId="0" applyFont="1" applyFill="1" applyBorder="1" applyAlignment="1">
      <alignment horizontal="center" vertical="center"/>
    </xf>
    <xf numFmtId="0" fontId="35" fillId="27" borderId="102" xfId="0" applyFont="1" applyFill="1" applyBorder="1" applyAlignment="1">
      <alignment horizontal="center" vertical="center"/>
    </xf>
    <xf numFmtId="0" fontId="35" fillId="27" borderId="112" xfId="0" applyFont="1" applyFill="1" applyBorder="1" applyAlignment="1">
      <alignment horizontal="center" vertical="center"/>
    </xf>
    <xf numFmtId="0" fontId="35" fillId="27" borderId="113" xfId="0" applyFont="1" applyFill="1" applyBorder="1" applyAlignment="1">
      <alignment horizontal="center" vertical="center"/>
    </xf>
    <xf numFmtId="0" fontId="35" fillId="26" borderId="35" xfId="0" applyFont="1" applyFill="1" applyBorder="1" applyAlignment="1">
      <alignment horizontal="left" vertical="center"/>
    </xf>
    <xf numFmtId="0" fontId="35" fillId="26" borderId="112" xfId="0" applyFont="1" applyFill="1" applyBorder="1" applyAlignment="1">
      <alignment horizontal="center" vertical="center"/>
    </xf>
    <xf numFmtId="0" fontId="35" fillId="26" borderId="113" xfId="0" applyFont="1" applyFill="1" applyBorder="1" applyAlignment="1">
      <alignment horizontal="center" vertical="center"/>
    </xf>
    <xf numFmtId="0" fontId="35" fillId="26" borderId="91" xfId="0" applyFont="1" applyFill="1" applyBorder="1" applyAlignment="1">
      <alignment horizontal="left" vertical="center"/>
    </xf>
    <xf numFmtId="0" fontId="35" fillId="26" borderId="114" xfId="0" applyFont="1" applyFill="1" applyBorder="1" applyAlignment="1">
      <alignment horizontal="center" vertical="center"/>
    </xf>
    <xf numFmtId="0" fontId="35" fillId="26" borderId="90" xfId="0" applyFont="1" applyFill="1" applyBorder="1" applyAlignment="1">
      <alignment horizontal="center" vertical="center"/>
    </xf>
    <xf numFmtId="0" fontId="35" fillId="26" borderId="115" xfId="0" applyFont="1" applyFill="1" applyBorder="1" applyAlignment="1">
      <alignment horizontal="center" vertical="center"/>
    </xf>
    <xf numFmtId="0" fontId="35" fillId="27" borderId="97" xfId="0" applyFont="1" applyFill="1" applyBorder="1" applyAlignment="1">
      <alignment horizontal="center" vertical="center"/>
    </xf>
    <xf numFmtId="0" fontId="35" fillId="27" borderId="109" xfId="0" applyFont="1" applyFill="1" applyBorder="1" applyAlignment="1">
      <alignment horizontal="center" vertical="center"/>
    </xf>
    <xf numFmtId="0" fontId="35" fillId="27" borderId="77" xfId="0" applyFont="1" applyFill="1" applyBorder="1" applyAlignment="1">
      <alignment vertical="center"/>
    </xf>
    <xf numFmtId="0" fontId="35" fillId="27" borderId="89" xfId="0" applyFont="1" applyFill="1" applyBorder="1" applyAlignment="1">
      <alignment vertical="center"/>
    </xf>
    <xf numFmtId="0" fontId="35" fillId="27" borderId="58" xfId="0" applyFont="1" applyFill="1" applyBorder="1" applyAlignment="1">
      <alignment vertical="center"/>
    </xf>
    <xf numFmtId="202" fontId="35" fillId="27" borderId="68" xfId="0" applyNumberFormat="1" applyFont="1" applyFill="1" applyBorder="1" applyAlignment="1">
      <alignment horizontal="center" vertical="center" wrapText="1"/>
    </xf>
    <xf numFmtId="0" fontId="35" fillId="27" borderId="58" xfId="0" applyFont="1" applyFill="1" applyBorder="1" applyAlignment="1">
      <alignment horizontal="center" vertical="center"/>
    </xf>
    <xf numFmtId="0" fontId="35" fillId="27" borderId="77" xfId="0" applyFont="1" applyFill="1" applyBorder="1" applyAlignment="1">
      <alignment horizontal="center" vertical="center"/>
    </xf>
    <xf numFmtId="0" fontId="35" fillId="27" borderId="66" xfId="0" applyFont="1" applyFill="1" applyBorder="1" applyAlignment="1">
      <alignment horizontal="center" vertical="center"/>
    </xf>
    <xf numFmtId="0" fontId="35" fillId="27" borderId="116" xfId="0" applyFont="1" applyFill="1" applyBorder="1" applyAlignment="1">
      <alignment horizontal="center" vertical="center"/>
    </xf>
    <xf numFmtId="0" fontId="34" fillId="27" borderId="68" xfId="0" applyFont="1" applyFill="1" applyBorder="1" applyAlignment="1">
      <alignment horizontal="center" vertical="center"/>
    </xf>
    <xf numFmtId="0" fontId="35" fillId="27" borderId="117" xfId="0" applyFont="1" applyFill="1" applyBorder="1" applyAlignment="1">
      <alignment horizontal="center" vertical="center"/>
    </xf>
    <xf numFmtId="202" fontId="35" fillId="27" borderId="60" xfId="0" applyNumberFormat="1" applyFont="1" applyFill="1" applyBorder="1" applyAlignment="1">
      <alignment horizontal="center" vertical="center"/>
    </xf>
    <xf numFmtId="201" fontId="35" fillId="27" borderId="60" xfId="0" applyNumberFormat="1" applyFont="1" applyFill="1" applyBorder="1" applyAlignment="1">
      <alignment horizontal="center" vertical="center"/>
    </xf>
    <xf numFmtId="0" fontId="35" fillId="27" borderId="69" xfId="0" applyFont="1" applyFill="1" applyBorder="1" applyAlignment="1">
      <alignment vertical="center"/>
    </xf>
    <xf numFmtId="201" fontId="35" fillId="26" borderId="93" xfId="0" applyNumberFormat="1" applyFont="1" applyFill="1" applyBorder="1" applyAlignment="1">
      <alignment horizontal="center" vertical="center"/>
    </xf>
    <xf numFmtId="0" fontId="35" fillId="26" borderId="98" xfId="0" applyFont="1" applyFill="1" applyBorder="1" applyAlignment="1">
      <alignment horizontal="center" vertical="center"/>
    </xf>
    <xf numFmtId="0" fontId="35" fillId="26" borderId="98" xfId="0" applyFont="1" applyFill="1" applyBorder="1" applyAlignment="1">
      <alignment vertical="center"/>
    </xf>
    <xf numFmtId="0" fontId="35" fillId="27" borderId="77" xfId="0" applyFont="1" applyFill="1" applyBorder="1" applyAlignment="1" applyProtection="1">
      <alignment horizontal="left" vertical="center"/>
      <protection hidden="1"/>
    </xf>
    <xf numFmtId="0" fontId="35" fillId="27" borderId="89" xfId="0" applyFont="1" applyFill="1" applyBorder="1" applyAlignment="1" applyProtection="1">
      <alignment vertical="center"/>
      <protection hidden="1"/>
    </xf>
    <xf numFmtId="0" fontId="35" fillId="27" borderId="65" xfId="0" applyFont="1" applyFill="1" applyBorder="1" applyAlignment="1" applyProtection="1">
      <alignment vertical="center"/>
      <protection hidden="1"/>
    </xf>
    <xf numFmtId="201" fontId="35" fillId="27" borderId="68" xfId="0" applyNumberFormat="1" applyFont="1" applyFill="1" applyBorder="1" applyAlignment="1">
      <alignment horizontal="center" vertical="center"/>
    </xf>
    <xf numFmtId="0" fontId="35" fillId="27" borderId="66" xfId="0" applyFont="1" applyFill="1" applyBorder="1" applyAlignment="1" applyProtection="1">
      <alignment horizontal="center" vertical="center"/>
      <protection hidden="1"/>
    </xf>
    <xf numFmtId="0" fontId="35" fillId="27" borderId="66" xfId="0" applyFont="1" applyFill="1" applyBorder="1" applyAlignment="1" applyProtection="1">
      <alignment vertical="center"/>
      <protection hidden="1"/>
    </xf>
    <xf numFmtId="0" fontId="35" fillId="27" borderId="116" xfId="0" applyFont="1" applyFill="1" applyBorder="1" applyAlignment="1" applyProtection="1">
      <alignment vertical="center"/>
      <protection hidden="1"/>
    </xf>
    <xf numFmtId="0" fontId="35" fillId="27" borderId="82" xfId="0" applyFont="1" applyFill="1" applyBorder="1" applyAlignment="1" applyProtection="1">
      <alignment horizontal="left" vertical="center"/>
      <protection hidden="1"/>
    </xf>
    <xf numFmtId="0" fontId="35" fillId="27" borderId="35" xfId="0" applyFont="1" applyFill="1" applyBorder="1" applyAlignment="1" applyProtection="1">
      <alignment vertical="center"/>
      <protection hidden="1"/>
    </xf>
    <xf numFmtId="0" fontId="35" fillId="27" borderId="59" xfId="0" applyFont="1" applyFill="1" applyBorder="1" applyAlignment="1" applyProtection="1">
      <alignment vertical="center"/>
      <protection hidden="1"/>
    </xf>
    <xf numFmtId="0" fontId="35" fillId="27" borderId="23" xfId="0" applyFont="1" applyFill="1" applyBorder="1" applyAlignment="1" applyProtection="1">
      <alignment horizontal="center" vertical="center"/>
      <protection hidden="1"/>
    </xf>
    <xf numFmtId="0" fontId="35" fillId="27" borderId="23" xfId="0" applyFont="1" applyFill="1" applyBorder="1" applyAlignment="1" applyProtection="1">
      <alignment vertical="center"/>
      <protection hidden="1"/>
    </xf>
    <xf numFmtId="0" fontId="35" fillId="27" borderId="113" xfId="0" applyFont="1" applyFill="1" applyBorder="1" applyAlignment="1" applyProtection="1">
      <alignment vertical="center"/>
      <protection hidden="1"/>
    </xf>
    <xf numFmtId="201" fontId="35" fillId="27" borderId="80" xfId="0" applyNumberFormat="1" applyFont="1" applyFill="1" applyBorder="1" applyAlignment="1">
      <alignment horizontal="center" vertical="center"/>
    </xf>
    <xf numFmtId="0" fontId="35" fillId="27" borderId="86" xfId="0" applyFont="1" applyFill="1" applyBorder="1" applyAlignment="1">
      <alignment horizontal="center" vertical="center"/>
    </xf>
    <xf numFmtId="0" fontId="34" fillId="25" borderId="80" xfId="0" applyFont="1" applyFill="1" applyBorder="1" applyAlignment="1">
      <alignment horizontal="center" vertical="center"/>
    </xf>
    <xf numFmtId="0" fontId="35" fillId="27" borderId="86" xfId="0" applyFont="1" applyFill="1" applyBorder="1" applyAlignment="1">
      <alignment vertical="center"/>
    </xf>
    <xf numFmtId="0" fontId="35" fillId="27" borderId="73" xfId="0" applyFont="1" applyFill="1" applyBorder="1" applyAlignment="1">
      <alignment vertical="center"/>
    </xf>
    <xf numFmtId="0" fontId="34" fillId="0" borderId="1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9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119" xfId="0" applyFont="1" applyFill="1" applyBorder="1" applyAlignment="1">
      <alignment horizontal="center" vertical="center"/>
    </xf>
    <xf numFmtId="0" fontId="35" fillId="0" borderId="117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27" borderId="80" xfId="0" applyFont="1" applyFill="1" applyBorder="1" applyAlignment="1">
      <alignment horizontal="center" vertical="center"/>
    </xf>
    <xf numFmtId="0" fontId="35" fillId="0" borderId="119" xfId="0" applyFont="1" applyFill="1" applyBorder="1" applyAlignment="1">
      <alignment vertical="center"/>
    </xf>
    <xf numFmtId="0" fontId="35" fillId="0" borderId="66" xfId="0" applyFont="1" applyFill="1" applyBorder="1" applyAlignment="1">
      <alignment vertical="center"/>
    </xf>
    <xf numFmtId="0" fontId="35" fillId="0" borderId="116" xfId="0" applyFont="1" applyFill="1" applyBorder="1" applyAlignment="1">
      <alignment vertical="center"/>
    </xf>
    <xf numFmtId="0" fontId="35" fillId="0" borderId="84" xfId="0" applyFont="1" applyFill="1" applyBorder="1" applyAlignment="1">
      <alignment vertical="center"/>
    </xf>
    <xf numFmtId="0" fontId="35" fillId="0" borderId="107" xfId="0" applyFont="1" applyFill="1" applyBorder="1" applyAlignment="1">
      <alignment vertical="center"/>
    </xf>
    <xf numFmtId="0" fontId="35" fillId="27" borderId="113" xfId="0" applyFont="1" applyFill="1" applyBorder="1" applyAlignment="1">
      <alignment vertical="center"/>
    </xf>
    <xf numFmtId="0" fontId="35" fillId="27" borderId="67" xfId="0" applyFont="1" applyFill="1" applyBorder="1" applyAlignment="1">
      <alignment horizontal="center" vertical="center"/>
    </xf>
    <xf numFmtId="0" fontId="34" fillId="27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vertical="center"/>
    </xf>
    <xf numFmtId="0" fontId="35" fillId="0" borderId="82" xfId="0" applyFont="1" applyFill="1" applyBorder="1" applyAlignment="1">
      <alignment vertical="center"/>
    </xf>
    <xf numFmtId="0" fontId="35" fillId="0" borderId="35" xfId="0" applyFont="1" applyFill="1" applyBorder="1" applyAlignment="1">
      <alignment vertical="center"/>
    </xf>
    <xf numFmtId="0" fontId="35" fillId="0" borderId="59" xfId="0" applyFont="1" applyFill="1" applyBorder="1" applyAlignment="1">
      <alignment vertical="center"/>
    </xf>
    <xf numFmtId="0" fontId="35" fillId="27" borderId="70" xfId="0" applyFont="1" applyFill="1" applyBorder="1" applyAlignment="1">
      <alignment vertical="center"/>
    </xf>
    <xf numFmtId="0" fontId="35" fillId="27" borderId="32" xfId="0" applyFont="1" applyFill="1" applyBorder="1" applyAlignment="1">
      <alignment vertical="center"/>
    </xf>
    <xf numFmtId="0" fontId="35" fillId="27" borderId="67" xfId="0" applyFont="1" applyFill="1" applyBorder="1" applyAlignment="1">
      <alignment vertical="center"/>
    </xf>
    <xf numFmtId="0" fontId="35" fillId="27" borderId="64" xfId="0" applyFont="1" applyFill="1" applyBorder="1" applyAlignment="1">
      <alignment horizontal="center" vertical="center"/>
    </xf>
    <xf numFmtId="0" fontId="35" fillId="27" borderId="70" xfId="0" applyFont="1" applyFill="1" applyBorder="1" applyAlignment="1">
      <alignment horizontal="center" vertical="center"/>
    </xf>
    <xf numFmtId="0" fontId="35" fillId="27" borderId="63" xfId="0" applyFont="1" applyFill="1" applyBorder="1" applyAlignment="1">
      <alignment horizontal="center" vertical="center"/>
    </xf>
    <xf numFmtId="0" fontId="35" fillId="27" borderId="107" xfId="0" applyFont="1" applyFill="1" applyBorder="1" applyAlignment="1">
      <alignment vertical="center"/>
    </xf>
    <xf numFmtId="0" fontId="35" fillId="27" borderId="63" xfId="0" applyFont="1" applyFill="1" applyBorder="1" applyAlignment="1">
      <alignment vertical="center"/>
    </xf>
    <xf numFmtId="0" fontId="35" fillId="26" borderId="120" xfId="0" applyFont="1" applyFill="1" applyBorder="1" applyAlignment="1">
      <alignment horizontal="center" vertical="center"/>
    </xf>
    <xf numFmtId="0" fontId="35" fillId="26" borderId="0" xfId="0" applyFont="1" applyFill="1" applyBorder="1" applyAlignment="1">
      <alignment horizontal="center" vertical="center"/>
    </xf>
    <xf numFmtId="0" fontId="35" fillId="26" borderId="75" xfId="0" applyFont="1" applyFill="1" applyBorder="1" applyAlignment="1">
      <alignment horizontal="center" vertical="center"/>
    </xf>
    <xf numFmtId="0" fontId="35" fillId="0" borderId="103" xfId="0" applyFont="1" applyFill="1" applyBorder="1" applyAlignment="1">
      <alignment horizontal="center" vertical="center"/>
    </xf>
    <xf numFmtId="0" fontId="35" fillId="0" borderId="92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vertical="center"/>
    </xf>
    <xf numFmtId="0" fontId="35" fillId="0" borderId="67" xfId="0" applyFont="1" applyFill="1" applyBorder="1" applyAlignment="1">
      <alignment vertical="center"/>
    </xf>
    <xf numFmtId="0" fontId="35" fillId="26" borderId="70" xfId="0" applyFont="1" applyFill="1" applyBorder="1" applyAlignment="1">
      <alignment horizontal="left" vertical="center"/>
    </xf>
    <xf numFmtId="0" fontId="35" fillId="26" borderId="67" xfId="0" applyFont="1" applyFill="1" applyBorder="1" applyAlignment="1">
      <alignment vertical="center"/>
    </xf>
    <xf numFmtId="0" fontId="35" fillId="26" borderId="70" xfId="0" applyFont="1" applyFill="1" applyBorder="1" applyAlignment="1">
      <alignment vertical="center"/>
    </xf>
    <xf numFmtId="0" fontId="35" fillId="26" borderId="63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35" fillId="0" borderId="95" xfId="0" applyFont="1" applyFill="1" applyBorder="1" applyAlignment="1">
      <alignment vertical="center"/>
    </xf>
    <xf numFmtId="0" fontId="35" fillId="0" borderId="41" xfId="0" applyFont="1" applyFill="1" applyBorder="1" applyAlignment="1">
      <alignment vertical="center"/>
    </xf>
    <xf numFmtId="0" fontId="35" fillId="0" borderId="101" xfId="0" applyFont="1" applyFill="1" applyBorder="1" applyAlignment="1">
      <alignment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vertical="center"/>
    </xf>
    <xf numFmtId="0" fontId="35" fillId="27" borderId="34" xfId="0" applyFont="1" applyFill="1" applyBorder="1" applyAlignment="1">
      <alignment vertical="center"/>
    </xf>
    <xf numFmtId="0" fontId="35" fillId="0" borderId="90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horizontal="center" vertical="center"/>
    </xf>
    <xf numFmtId="0" fontId="35" fillId="0" borderId="0" xfId="0" applyFont="1" applyFill="1" applyAlignment="1" applyProtection="1">
      <alignment vertical="center"/>
      <protection hidden="1"/>
    </xf>
    <xf numFmtId="0" fontId="35" fillId="27" borderId="59" xfId="0" applyFont="1" applyFill="1" applyBorder="1" applyAlignment="1">
      <alignment horizontal="center" vertical="center"/>
    </xf>
    <xf numFmtId="0" fontId="35" fillId="27" borderId="35" xfId="0" applyFont="1" applyFill="1" applyBorder="1" applyAlignment="1">
      <alignment horizontal="center" vertical="center"/>
    </xf>
    <xf numFmtId="0" fontId="35" fillId="26" borderId="82" xfId="0" applyFont="1" applyFill="1" applyBorder="1" applyAlignment="1" applyProtection="1">
      <alignment horizontal="left" vertical="center"/>
      <protection hidden="1"/>
    </xf>
    <xf numFmtId="0" fontId="35" fillId="26" borderId="35" xfId="0" applyFont="1" applyFill="1" applyBorder="1" applyAlignment="1" applyProtection="1">
      <alignment vertical="center"/>
      <protection hidden="1"/>
    </xf>
    <xf numFmtId="0" fontId="35" fillId="26" borderId="59" xfId="0" applyFont="1" applyFill="1" applyBorder="1" applyAlignment="1" applyProtection="1">
      <alignment vertical="center"/>
      <protection hidden="1"/>
    </xf>
    <xf numFmtId="0" fontId="35" fillId="26" borderId="23" xfId="0" applyFont="1" applyFill="1" applyBorder="1" applyAlignment="1" applyProtection="1">
      <alignment horizontal="center" vertical="center"/>
      <protection hidden="1"/>
    </xf>
    <xf numFmtId="0" fontId="35" fillId="26" borderId="23" xfId="0" applyFont="1" applyFill="1" applyBorder="1" applyAlignment="1" applyProtection="1">
      <alignment vertical="center"/>
      <protection hidden="1"/>
    </xf>
    <xf numFmtId="0" fontId="35" fillId="26" borderId="113" xfId="0" applyFont="1" applyFill="1" applyBorder="1" applyAlignment="1" applyProtection="1">
      <alignment vertical="center"/>
      <protection hidden="1"/>
    </xf>
    <xf numFmtId="0" fontId="35" fillId="26" borderId="69" xfId="0" applyFont="1" applyFill="1" applyBorder="1" applyAlignment="1">
      <alignment horizontal="center" vertical="center"/>
    </xf>
    <xf numFmtId="0" fontId="35" fillId="26" borderId="69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2" fillId="0" borderId="52" xfId="0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2" fillId="0" borderId="25" xfId="0" applyFont="1" applyBorder="1" applyAlignment="1">
      <alignment vertical="center"/>
    </xf>
    <xf numFmtId="0" fontId="35" fillId="27" borderId="70" xfId="0" applyFont="1" applyFill="1" applyBorder="1" applyAlignment="1">
      <alignment horizontal="left" vertical="center"/>
    </xf>
    <xf numFmtId="0" fontId="35" fillId="0" borderId="80" xfId="0" applyFont="1" applyFill="1" applyBorder="1" applyAlignment="1" applyProtection="1">
      <alignment horizontal="center" vertical="center"/>
      <protection hidden="1"/>
    </xf>
    <xf numFmtId="0" fontId="35" fillId="0" borderId="97" xfId="0" applyFont="1" applyFill="1" applyBorder="1" applyAlignment="1" applyProtection="1">
      <alignment horizontal="center" vertical="center" wrapText="1"/>
      <protection hidden="1"/>
    </xf>
    <xf numFmtId="0" fontId="35" fillId="0" borderId="109" xfId="0" applyFont="1" applyFill="1" applyBorder="1" applyAlignment="1">
      <alignment vertical="center"/>
    </xf>
    <xf numFmtId="0" fontId="35" fillId="0" borderId="53" xfId="0" applyFont="1" applyFill="1" applyBorder="1" applyAlignment="1">
      <alignment vertical="center"/>
    </xf>
    <xf numFmtId="0" fontId="35" fillId="0" borderId="102" xfId="0" applyFont="1" applyFill="1" applyBorder="1" applyAlignment="1">
      <alignment vertical="center"/>
    </xf>
    <xf numFmtId="0" fontId="35" fillId="27" borderId="62" xfId="0" applyFont="1" applyFill="1" applyBorder="1" applyAlignment="1">
      <alignment horizontal="center" vertical="center"/>
    </xf>
    <xf numFmtId="0" fontId="34" fillId="28" borderId="64" xfId="0" applyFont="1" applyFill="1" applyBorder="1" applyAlignment="1">
      <alignment horizontal="center" vertical="center"/>
    </xf>
    <xf numFmtId="0" fontId="35" fillId="26" borderId="32" xfId="0" applyFont="1" applyFill="1" applyBorder="1" applyAlignment="1">
      <alignment horizontal="left" vertical="center" wrapText="1"/>
    </xf>
    <xf numFmtId="0" fontId="35" fillId="26" borderId="67" xfId="0" applyFont="1" applyFill="1" applyBorder="1" applyAlignment="1">
      <alignment horizontal="left" vertical="center" wrapText="1"/>
    </xf>
    <xf numFmtId="0" fontId="35" fillId="26" borderId="64" xfId="0" applyFont="1" applyFill="1" applyBorder="1" applyAlignment="1">
      <alignment horizontal="center" vertical="center" wrapText="1"/>
    </xf>
    <xf numFmtId="0" fontId="35" fillId="27" borderId="32" xfId="0" applyFont="1" applyFill="1" applyBorder="1" applyAlignment="1">
      <alignment horizontal="left" vertical="center" wrapText="1"/>
    </xf>
    <xf numFmtId="0" fontId="35" fillId="27" borderId="67" xfId="0" applyFont="1" applyFill="1" applyBorder="1" applyAlignment="1">
      <alignment horizontal="left" vertical="center" wrapText="1"/>
    </xf>
    <xf numFmtId="0" fontId="35" fillId="27" borderId="64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 applyProtection="1">
      <alignment vertical="center"/>
      <protection hidden="1"/>
    </xf>
    <xf numFmtId="0" fontId="35" fillId="26" borderId="9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104" xfId="0" applyFont="1" applyFill="1" applyBorder="1" applyAlignment="1">
      <alignment vertical="center"/>
    </xf>
    <xf numFmtId="0" fontId="35" fillId="0" borderId="106" xfId="0" applyFont="1" applyFill="1" applyBorder="1" applyAlignment="1">
      <alignment vertical="center"/>
    </xf>
    <xf numFmtId="0" fontId="34" fillId="27" borderId="93" xfId="0" applyFont="1" applyFill="1" applyBorder="1" applyAlignment="1">
      <alignment horizontal="center" vertical="center"/>
    </xf>
    <xf numFmtId="0" fontId="35" fillId="27" borderId="35" xfId="0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center" vertical="center" wrapText="1"/>
    </xf>
    <xf numFmtId="0" fontId="34" fillId="0" borderId="69" xfId="0" applyFont="1" applyFill="1" applyBorder="1" applyAlignment="1">
      <alignment vertical="center" wrapText="1"/>
    </xf>
    <xf numFmtId="0" fontId="34" fillId="0" borderId="23" xfId="0" applyFont="1" applyFill="1" applyBorder="1" applyAlignment="1">
      <alignment vertical="center" wrapText="1"/>
    </xf>
    <xf numFmtId="0" fontId="34" fillId="0" borderId="98" xfId="0" applyFont="1" applyFill="1" applyBorder="1" applyAlignment="1">
      <alignment horizontal="center" vertical="center" wrapText="1"/>
    </xf>
    <xf numFmtId="0" fontId="34" fillId="0" borderId="94" xfId="0" applyFont="1" applyFill="1" applyBorder="1" applyAlignment="1">
      <alignment horizontal="center" vertical="center" wrapText="1"/>
    </xf>
    <xf numFmtId="0" fontId="34" fillId="0" borderId="115" xfId="0" applyFont="1" applyFill="1" applyBorder="1" applyAlignment="1">
      <alignment horizontal="center" vertical="center" wrapText="1"/>
    </xf>
    <xf numFmtId="0" fontId="35" fillId="27" borderId="68" xfId="0" applyFont="1" applyFill="1" applyBorder="1" applyAlignment="1">
      <alignment horizontal="center" vertical="center"/>
    </xf>
    <xf numFmtId="0" fontId="35" fillId="27" borderId="65" xfId="0" applyFont="1" applyFill="1" applyBorder="1" applyAlignment="1">
      <alignment horizontal="center" vertical="center"/>
    </xf>
    <xf numFmtId="0" fontId="35" fillId="27" borderId="92" xfId="0" applyFont="1" applyFill="1" applyBorder="1" applyAlignment="1">
      <alignment horizontal="center" vertical="center"/>
    </xf>
    <xf numFmtId="0" fontId="35" fillId="27" borderId="94" xfId="0" applyFont="1" applyFill="1" applyBorder="1" applyAlignment="1">
      <alignment horizontal="center" vertical="center"/>
    </xf>
    <xf numFmtId="0" fontId="34" fillId="0" borderId="112" xfId="0" applyFont="1" applyFill="1" applyBorder="1" applyAlignment="1">
      <alignment vertical="center" wrapText="1"/>
    </xf>
    <xf numFmtId="0" fontId="34" fillId="0" borderId="121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/>
    </xf>
    <xf numFmtId="201" fontId="35" fillId="26" borderId="60" xfId="0" applyNumberFormat="1" applyFont="1" applyFill="1" applyBorder="1" applyAlignment="1">
      <alignment horizontal="center" vertical="center"/>
    </xf>
    <xf numFmtId="0" fontId="35" fillId="26" borderId="103" xfId="0" applyFont="1" applyFill="1" applyBorder="1" applyAlignment="1">
      <alignment vertical="center"/>
    </xf>
    <xf numFmtId="0" fontId="34" fillId="0" borderId="69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5" fillId="27" borderId="59" xfId="0" applyFont="1" applyFill="1" applyBorder="1" applyAlignment="1">
      <alignment vertical="center"/>
    </xf>
    <xf numFmtId="0" fontId="35" fillId="0" borderId="72" xfId="0" applyFont="1" applyFill="1" applyBorder="1" applyAlignment="1">
      <alignment horizontal="center" vertical="center"/>
    </xf>
    <xf numFmtId="0" fontId="35" fillId="0" borderId="122" xfId="0" applyFont="1" applyFill="1" applyBorder="1" applyAlignment="1">
      <alignment horizontal="center" vertical="center"/>
    </xf>
    <xf numFmtId="0" fontId="34" fillId="27" borderId="70" xfId="0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 wrapText="1"/>
    </xf>
    <xf numFmtId="0" fontId="35" fillId="0" borderId="107" xfId="0" applyFont="1" applyFill="1" applyBorder="1" applyAlignment="1">
      <alignment vertical="center" wrapText="1"/>
    </xf>
    <xf numFmtId="0" fontId="35" fillId="0" borderId="69" xfId="0" applyFont="1" applyFill="1" applyBorder="1" applyAlignment="1">
      <alignment vertical="center" wrapText="1"/>
    </xf>
    <xf numFmtId="0" fontId="35" fillId="27" borderId="0" xfId="0" applyFont="1" applyFill="1" applyBorder="1" applyAlignment="1">
      <alignment vertical="center"/>
    </xf>
    <xf numFmtId="0" fontId="35" fillId="27" borderId="120" xfId="0" applyFont="1" applyFill="1" applyBorder="1" applyAlignment="1">
      <alignment vertical="center"/>
    </xf>
    <xf numFmtId="0" fontId="35" fillId="27" borderId="72" xfId="0" applyFont="1" applyFill="1" applyBorder="1" applyAlignment="1">
      <alignment horizontal="center" vertical="center"/>
    </xf>
    <xf numFmtId="0" fontId="35" fillId="27" borderId="107" xfId="0" applyFont="1" applyFill="1" applyBorder="1" applyAlignment="1">
      <alignment horizontal="center" vertical="center"/>
    </xf>
    <xf numFmtId="0" fontId="35" fillId="27" borderId="123" xfId="0" applyFont="1" applyFill="1" applyBorder="1" applyAlignment="1">
      <alignment horizontal="center" vertical="center"/>
    </xf>
    <xf numFmtId="0" fontId="35" fillId="27" borderId="75" xfId="0" applyFont="1" applyFill="1" applyBorder="1" applyAlignment="1">
      <alignment horizontal="center" vertical="center"/>
    </xf>
    <xf numFmtId="0" fontId="35" fillId="27" borderId="120" xfId="0" applyFont="1" applyFill="1" applyBorder="1" applyAlignment="1">
      <alignment horizontal="center" vertical="center"/>
    </xf>
    <xf numFmtId="0" fontId="35" fillId="27" borderId="81" xfId="0" applyFont="1" applyFill="1" applyBorder="1" applyAlignment="1">
      <alignment horizontal="center" vertical="center"/>
    </xf>
    <xf numFmtId="0" fontId="35" fillId="26" borderId="81" xfId="0" applyFont="1" applyFill="1" applyBorder="1" applyAlignment="1">
      <alignment horizontal="left" vertical="center"/>
    </xf>
    <xf numFmtId="0" fontId="35" fillId="26" borderId="37" xfId="0" applyFont="1" applyFill="1" applyBorder="1" applyAlignment="1">
      <alignment horizontal="left" vertical="center" wrapText="1"/>
    </xf>
    <xf numFmtId="0" fontId="35" fillId="26" borderId="78" xfId="0" applyFont="1" applyFill="1" applyBorder="1" applyAlignment="1">
      <alignment horizontal="left" vertical="center" wrapText="1"/>
    </xf>
    <xf numFmtId="0" fontId="35" fillId="26" borderId="80" xfId="0" applyFont="1" applyFill="1" applyBorder="1" applyAlignment="1">
      <alignment horizontal="center" vertical="center" wrapText="1"/>
    </xf>
    <xf numFmtId="0" fontId="35" fillId="26" borderId="78" xfId="0" applyFont="1" applyFill="1" applyBorder="1" applyAlignment="1">
      <alignment horizontal="center" vertical="center"/>
    </xf>
    <xf numFmtId="0" fontId="35" fillId="26" borderId="79" xfId="0" applyFont="1" applyFill="1" applyBorder="1" applyAlignment="1">
      <alignment horizontal="center" vertical="center"/>
    </xf>
    <xf numFmtId="0" fontId="35" fillId="26" borderId="73" xfId="0" applyFont="1" applyFill="1" applyBorder="1" applyAlignment="1">
      <alignment horizontal="center" vertical="center"/>
    </xf>
    <xf numFmtId="0" fontId="35" fillId="26" borderId="81" xfId="0" applyFont="1" applyFill="1" applyBorder="1" applyAlignment="1">
      <alignment horizontal="center" vertical="center"/>
    </xf>
    <xf numFmtId="0" fontId="35" fillId="29" borderId="34" xfId="0" applyFont="1" applyFill="1" applyBorder="1" applyAlignment="1">
      <alignment horizontal="left" vertical="center"/>
    </xf>
    <xf numFmtId="0" fontId="35" fillId="29" borderId="34" xfId="0" applyFont="1" applyFill="1" applyBorder="1" applyAlignment="1">
      <alignment horizontal="left" vertical="center" wrapText="1"/>
    </xf>
    <xf numFmtId="0" fontId="35" fillId="29" borderId="95" xfId="0" applyFont="1" applyFill="1" applyBorder="1" applyAlignment="1">
      <alignment horizontal="left" vertical="center" wrapText="1"/>
    </xf>
    <xf numFmtId="0" fontId="35" fillId="29" borderId="104" xfId="0" applyFont="1" applyFill="1" applyBorder="1" applyAlignment="1">
      <alignment horizontal="center" vertical="center"/>
    </xf>
    <xf numFmtId="0" fontId="35" fillId="29" borderId="53" xfId="0" applyFont="1" applyFill="1" applyBorder="1" applyAlignment="1">
      <alignment horizontal="center" vertical="center"/>
    </xf>
    <xf numFmtId="0" fontId="35" fillId="29" borderId="95" xfId="0" applyFont="1" applyFill="1" applyBorder="1" applyAlignment="1">
      <alignment horizontal="center" vertical="center"/>
    </xf>
    <xf numFmtId="0" fontId="34" fillId="29" borderId="72" xfId="0" applyFont="1" applyFill="1" applyBorder="1" applyAlignment="1">
      <alignment horizontal="center" vertical="center"/>
    </xf>
    <xf numFmtId="0" fontId="35" fillId="29" borderId="35" xfId="0" applyFont="1" applyFill="1" applyBorder="1" applyAlignment="1">
      <alignment horizontal="left" vertical="center"/>
    </xf>
    <xf numFmtId="0" fontId="35" fillId="29" borderId="35" xfId="0" applyFont="1" applyFill="1" applyBorder="1" applyAlignment="1">
      <alignment horizontal="left" vertical="center" wrapText="1"/>
    </xf>
    <xf numFmtId="0" fontId="35" fillId="29" borderId="61" xfId="0" applyFont="1" applyFill="1" applyBorder="1" applyAlignment="1">
      <alignment horizontal="left" vertical="center" wrapText="1"/>
    </xf>
    <xf numFmtId="0" fontId="35" fillId="29" borderId="82" xfId="0" applyFont="1" applyFill="1" applyBorder="1" applyAlignment="1">
      <alignment horizontal="center" vertical="center"/>
    </xf>
    <xf numFmtId="0" fontId="35" fillId="29" borderId="23" xfId="0" applyFont="1" applyFill="1" applyBorder="1" applyAlignment="1">
      <alignment horizontal="center" vertical="center"/>
    </xf>
    <xf numFmtId="0" fontId="35" fillId="29" borderId="61" xfId="0" applyFont="1" applyFill="1" applyBorder="1" applyAlignment="1">
      <alignment horizontal="center" vertical="center"/>
    </xf>
    <xf numFmtId="0" fontId="35" fillId="26" borderId="32" xfId="0" applyFont="1" applyFill="1" applyBorder="1" applyAlignment="1">
      <alignment vertical="center"/>
    </xf>
    <xf numFmtId="0" fontId="35" fillId="26" borderId="64" xfId="0" applyFont="1" applyFill="1" applyBorder="1" applyAlignment="1">
      <alignment horizontal="center" vertical="center"/>
    </xf>
    <xf numFmtId="0" fontId="35" fillId="26" borderId="106" xfId="0" applyFont="1" applyFill="1" applyBorder="1" applyAlignment="1">
      <alignment horizontal="left" vertical="center"/>
    </xf>
    <xf numFmtId="0" fontId="35" fillId="26" borderId="41" xfId="0" applyFont="1" applyFill="1" applyBorder="1" applyAlignment="1">
      <alignment vertical="center"/>
    </xf>
    <xf numFmtId="0" fontId="35" fillId="26" borderId="101" xfId="0" applyFont="1" applyFill="1" applyBorder="1" applyAlignment="1">
      <alignment vertical="center"/>
    </xf>
    <xf numFmtId="0" fontId="35" fillId="26" borderId="105" xfId="0" applyFont="1" applyFill="1" applyBorder="1" applyAlignment="1">
      <alignment horizontal="center" vertical="center"/>
    </xf>
    <xf numFmtId="0" fontId="35" fillId="26" borderId="101" xfId="0" applyFont="1" applyFill="1" applyBorder="1" applyAlignment="1">
      <alignment horizontal="center" vertical="center"/>
    </xf>
    <xf numFmtId="0" fontId="35" fillId="26" borderId="100" xfId="0" applyFont="1" applyFill="1" applyBorder="1" applyAlignment="1">
      <alignment horizontal="center" vertical="center"/>
    </xf>
    <xf numFmtId="0" fontId="35" fillId="26" borderId="43" xfId="0" applyFont="1" applyFill="1" applyBorder="1" applyAlignment="1">
      <alignment horizontal="center" vertical="center"/>
    </xf>
    <xf numFmtId="0" fontId="34" fillId="26" borderId="105" xfId="0" applyFont="1" applyFill="1" applyBorder="1" applyAlignment="1">
      <alignment horizontal="center" vertical="center"/>
    </xf>
    <xf numFmtId="0" fontId="35" fillId="26" borderId="106" xfId="0" applyFont="1" applyFill="1" applyBorder="1" applyAlignment="1">
      <alignment vertical="center"/>
    </xf>
    <xf numFmtId="0" fontId="35" fillId="26" borderId="43" xfId="0" applyFont="1" applyFill="1" applyBorder="1" applyAlignment="1">
      <alignment vertical="center"/>
    </xf>
    <xf numFmtId="0" fontId="35" fillId="29" borderId="32" xfId="0" applyFont="1" applyFill="1" applyBorder="1" applyAlignment="1">
      <alignment vertical="center"/>
    </xf>
    <xf numFmtId="0" fontId="35" fillId="29" borderId="67" xfId="0" applyFont="1" applyFill="1" applyBorder="1" applyAlignment="1">
      <alignment vertical="center"/>
    </xf>
    <xf numFmtId="0" fontId="35" fillId="29" borderId="64" xfId="0" applyFont="1" applyFill="1" applyBorder="1" applyAlignment="1">
      <alignment horizontal="center" vertical="center"/>
    </xf>
    <xf numFmtId="0" fontId="35" fillId="29" borderId="67" xfId="0" applyFont="1" applyFill="1" applyBorder="1" applyAlignment="1">
      <alignment horizontal="center" vertical="center"/>
    </xf>
    <xf numFmtId="0" fontId="35" fillId="29" borderId="62" xfId="0" applyFont="1" applyFill="1" applyBorder="1" applyAlignment="1">
      <alignment horizontal="center" vertical="center"/>
    </xf>
    <xf numFmtId="0" fontId="35" fillId="29" borderId="63" xfId="0" applyFont="1" applyFill="1" applyBorder="1" applyAlignment="1">
      <alignment horizontal="center" vertical="center"/>
    </xf>
    <xf numFmtId="0" fontId="34" fillId="29" borderId="64" xfId="0" applyFont="1" applyFill="1" applyBorder="1" applyAlignment="1">
      <alignment horizontal="center" vertical="center"/>
    </xf>
    <xf numFmtId="0" fontId="35" fillId="29" borderId="70" xfId="0" applyFont="1" applyFill="1" applyBorder="1" applyAlignment="1">
      <alignment vertical="center"/>
    </xf>
    <xf numFmtId="0" fontId="35" fillId="29" borderId="63" xfId="0" applyFont="1" applyFill="1" applyBorder="1" applyAlignment="1">
      <alignment vertical="center"/>
    </xf>
    <xf numFmtId="0" fontId="35" fillId="29" borderId="0" xfId="0" applyFont="1" applyFill="1" applyBorder="1" applyAlignment="1">
      <alignment vertical="center"/>
    </xf>
    <xf numFmtId="0" fontId="35" fillId="29" borderId="120" xfId="0" applyFont="1" applyFill="1" applyBorder="1" applyAlignment="1">
      <alignment vertical="center"/>
    </xf>
    <xf numFmtId="0" fontId="35" fillId="29" borderId="72" xfId="0" applyFont="1" applyFill="1" applyBorder="1" applyAlignment="1">
      <alignment horizontal="center" vertical="center"/>
    </xf>
    <xf numFmtId="0" fontId="35" fillId="29" borderId="120" xfId="0" applyFont="1" applyFill="1" applyBorder="1" applyAlignment="1">
      <alignment horizontal="center" vertical="center"/>
    </xf>
    <xf numFmtId="0" fontId="35" fillId="29" borderId="122" xfId="0" applyFont="1" applyFill="1" applyBorder="1" applyAlignment="1">
      <alignment horizontal="center" vertical="center"/>
    </xf>
    <xf numFmtId="0" fontId="35" fillId="29" borderId="75" xfId="0" applyFont="1" applyFill="1" applyBorder="1" applyAlignment="1">
      <alignment horizontal="center" vertical="center"/>
    </xf>
    <xf numFmtId="0" fontId="35" fillId="29" borderId="123" xfId="0" applyFont="1" applyFill="1" applyBorder="1" applyAlignment="1">
      <alignment vertical="center"/>
    </xf>
    <xf numFmtId="0" fontId="35" fillId="29" borderId="75" xfId="0" applyFont="1" applyFill="1" applyBorder="1" applyAlignment="1">
      <alignment vertical="center"/>
    </xf>
    <xf numFmtId="0" fontId="35" fillId="29" borderId="35" xfId="0" applyFont="1" applyFill="1" applyBorder="1" applyAlignment="1">
      <alignment vertical="center"/>
    </xf>
    <xf numFmtId="0" fontId="35" fillId="29" borderId="61" xfId="0" applyFont="1" applyFill="1" applyBorder="1" applyAlignment="1">
      <alignment vertical="center"/>
    </xf>
    <xf numFmtId="0" fontId="35" fillId="29" borderId="60" xfId="0" applyFont="1" applyFill="1" applyBorder="1" applyAlignment="1">
      <alignment horizontal="center" vertical="center"/>
    </xf>
    <xf numFmtId="0" fontId="35" fillId="29" borderId="59" xfId="0" applyFont="1" applyFill="1" applyBorder="1" applyAlignment="1">
      <alignment horizontal="center" vertical="center"/>
    </xf>
    <xf numFmtId="0" fontId="34" fillId="29" borderId="60" xfId="0" applyFont="1" applyFill="1" applyBorder="1" applyAlignment="1">
      <alignment horizontal="center" vertical="center"/>
    </xf>
    <xf numFmtId="0" fontId="35" fillId="29" borderId="82" xfId="0" applyFont="1" applyFill="1" applyBorder="1" applyAlignment="1">
      <alignment vertical="center"/>
    </xf>
    <xf numFmtId="0" fontId="35" fillId="29" borderId="23" xfId="0" applyFont="1" applyFill="1" applyBorder="1" applyAlignment="1">
      <alignment vertical="center"/>
    </xf>
    <xf numFmtId="0" fontId="35" fillId="27" borderId="90" xfId="0" applyFont="1" applyFill="1" applyBorder="1" applyAlignment="1" applyProtection="1">
      <alignment horizontal="left" vertical="center"/>
      <protection hidden="1"/>
    </xf>
    <xf numFmtId="0" fontId="35" fillId="27" borderId="91" xfId="0" applyFont="1" applyFill="1" applyBorder="1" applyAlignment="1" applyProtection="1">
      <alignment vertical="center"/>
      <protection hidden="1"/>
    </xf>
    <xf numFmtId="0" fontId="35" fillId="27" borderId="103" xfId="0" applyFont="1" applyFill="1" applyBorder="1" applyAlignment="1" applyProtection="1">
      <alignment vertical="center"/>
      <protection hidden="1"/>
    </xf>
    <xf numFmtId="201" fontId="35" fillId="27" borderId="93" xfId="0" applyNumberFormat="1" applyFont="1" applyFill="1" applyBorder="1" applyAlignment="1">
      <alignment horizontal="center" vertical="center"/>
    </xf>
    <xf numFmtId="0" fontId="35" fillId="27" borderId="94" xfId="0" applyFont="1" applyFill="1" applyBorder="1" applyAlignment="1" applyProtection="1">
      <alignment horizontal="center" vertical="center"/>
      <protection hidden="1"/>
    </xf>
    <xf numFmtId="0" fontId="35" fillId="27" borderId="94" xfId="0" applyFont="1" applyFill="1" applyBorder="1" applyAlignment="1" applyProtection="1">
      <alignment vertical="center"/>
      <protection hidden="1"/>
    </xf>
    <xf numFmtId="0" fontId="35" fillId="27" borderId="115" xfId="0" applyFont="1" applyFill="1" applyBorder="1" applyAlignment="1" applyProtection="1">
      <alignment vertical="center"/>
      <protection hidden="1"/>
    </xf>
    <xf numFmtId="0" fontId="34" fillId="0" borderId="113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4" fillId="0" borderId="124" xfId="0" applyFont="1" applyFill="1" applyBorder="1" applyAlignment="1">
      <alignment horizontal="center" vertical="center" wrapText="1"/>
    </xf>
    <xf numFmtId="0" fontId="34" fillId="0" borderId="125" xfId="0" applyFont="1" applyFill="1" applyBorder="1" applyAlignment="1">
      <alignment horizontal="center" vertical="center"/>
    </xf>
    <xf numFmtId="0" fontId="34" fillId="0" borderId="121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4" fillId="0" borderId="121" xfId="0" applyFont="1" applyFill="1" applyBorder="1" applyAlignment="1">
      <alignment horizontal="center" vertical="center" wrapText="1"/>
    </xf>
    <xf numFmtId="0" fontId="34" fillId="0" borderId="72" xfId="0" applyFont="1" applyFill="1" applyBorder="1" applyAlignment="1">
      <alignment horizontal="center" vertical="center" wrapText="1"/>
    </xf>
    <xf numFmtId="0" fontId="34" fillId="0" borderId="126" xfId="0" applyFont="1" applyFill="1" applyBorder="1" applyAlignment="1">
      <alignment horizontal="center" vertical="center" wrapText="1"/>
    </xf>
    <xf numFmtId="0" fontId="34" fillId="0" borderId="125" xfId="0" applyFont="1" applyFill="1" applyBorder="1" applyAlignment="1">
      <alignment horizontal="center" vertical="center" wrapText="1"/>
    </xf>
    <xf numFmtId="0" fontId="34" fillId="0" borderId="119" xfId="0" applyFont="1" applyFill="1" applyBorder="1" applyAlignment="1">
      <alignment horizontal="center" vertical="center"/>
    </xf>
    <xf numFmtId="0" fontId="34" fillId="0" borderId="99" xfId="0" applyFont="1" applyFill="1" applyBorder="1" applyAlignment="1">
      <alignment horizontal="center" vertical="center"/>
    </xf>
    <xf numFmtId="0" fontId="34" fillId="0" borderId="12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126" xfId="0" applyFont="1" applyBorder="1" applyAlignment="1">
      <alignment horizontal="center" vertical="center"/>
    </xf>
    <xf numFmtId="0" fontId="34" fillId="0" borderId="127" xfId="0" applyFont="1" applyFill="1" applyBorder="1" applyAlignment="1">
      <alignment horizontal="center" vertical="center"/>
    </xf>
    <xf numFmtId="0" fontId="34" fillId="0" borderId="128" xfId="0" applyFont="1" applyFill="1" applyBorder="1" applyAlignment="1">
      <alignment horizontal="center" vertical="center"/>
    </xf>
    <xf numFmtId="0" fontId="34" fillId="0" borderId="129" xfId="0" applyFont="1" applyFill="1" applyBorder="1" applyAlignment="1">
      <alignment horizontal="center" vertical="center"/>
    </xf>
    <xf numFmtId="0" fontId="34" fillId="0" borderId="130" xfId="0" applyFont="1" applyFill="1" applyBorder="1" applyAlignment="1">
      <alignment horizontal="center" vertical="center"/>
    </xf>
    <xf numFmtId="0" fontId="34" fillId="0" borderId="131" xfId="0" applyFont="1" applyFill="1" applyBorder="1" applyAlignment="1">
      <alignment horizontal="center" vertical="center"/>
    </xf>
    <xf numFmtId="0" fontId="34" fillId="0" borderId="132" xfId="0" applyFont="1" applyFill="1" applyBorder="1" applyAlignment="1">
      <alignment horizontal="center" vertical="center"/>
    </xf>
    <xf numFmtId="0" fontId="34" fillId="0" borderId="133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134" xfId="0" applyFont="1" applyFill="1" applyBorder="1" applyAlignment="1">
      <alignment horizontal="center" vertical="center"/>
    </xf>
    <xf numFmtId="0" fontId="34" fillId="0" borderId="123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0" xfId="0" applyFont="1" applyFill="1" applyBorder="1" applyAlignment="1">
      <alignment horizontal="center" vertical="center"/>
    </xf>
    <xf numFmtId="0" fontId="34" fillId="0" borderId="124" xfId="0" applyFont="1" applyFill="1" applyBorder="1" applyAlignment="1">
      <alignment horizontal="center" vertical="center"/>
    </xf>
    <xf numFmtId="0" fontId="34" fillId="0" borderId="109" xfId="0" applyFont="1" applyFill="1" applyBorder="1" applyAlignment="1">
      <alignment horizontal="center" vertical="center"/>
    </xf>
    <xf numFmtId="0" fontId="35" fillId="26" borderId="82" xfId="0" applyFont="1" applyFill="1" applyBorder="1" applyAlignment="1">
      <alignment horizontal="left" vertical="center" wrapText="1"/>
    </xf>
    <xf numFmtId="0" fontId="35" fillId="26" borderId="35" xfId="0" applyFont="1" applyFill="1" applyBorder="1" applyAlignment="1">
      <alignment horizontal="left" vertical="center" wrapText="1"/>
    </xf>
    <xf numFmtId="0" fontId="35" fillId="26" borderId="61" xfId="0" applyFont="1" applyFill="1" applyBorder="1" applyAlignment="1">
      <alignment horizontal="left" vertical="center" wrapText="1"/>
    </xf>
    <xf numFmtId="0" fontId="34" fillId="29" borderId="135" xfId="0" applyFont="1" applyFill="1" applyBorder="1" applyAlignment="1">
      <alignment horizontal="center" vertical="center"/>
    </xf>
    <xf numFmtId="0" fontId="34" fillId="29" borderId="74" xfId="0" applyFont="1" applyFill="1" applyBorder="1" applyAlignment="1">
      <alignment horizontal="center" vertical="center"/>
    </xf>
    <xf numFmtId="0" fontId="34" fillId="29" borderId="107" xfId="0" applyFont="1" applyFill="1" applyBorder="1" applyAlignment="1">
      <alignment horizontal="center" vertical="center"/>
    </xf>
    <xf numFmtId="0" fontId="34" fillId="0" borderId="126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4" fillId="0" borderId="109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35" fillId="0" borderId="136" xfId="0" applyFont="1" applyFill="1" applyBorder="1" applyAlignment="1" applyProtection="1">
      <alignment horizontal="left" vertical="center"/>
      <protection hidden="1"/>
    </xf>
    <xf numFmtId="0" fontId="35" fillId="0" borderId="89" xfId="0" applyFont="1" applyFill="1" applyBorder="1" applyAlignment="1" applyProtection="1">
      <alignment horizontal="left" vertical="center"/>
      <protection hidden="1"/>
    </xf>
    <xf numFmtId="0" fontId="35" fillId="0" borderId="58" xfId="0" applyFont="1" applyFill="1" applyBorder="1" applyAlignment="1" applyProtection="1">
      <alignment horizontal="left" vertical="center"/>
      <protection hidden="1"/>
    </xf>
    <xf numFmtId="0" fontId="35" fillId="26" borderId="90" xfId="0" applyFont="1" applyFill="1" applyBorder="1" applyAlignment="1">
      <alignment horizontal="left" vertical="center" wrapText="1"/>
    </xf>
    <xf numFmtId="0" fontId="35" fillId="26" borderId="91" xfId="0" applyFont="1" applyFill="1" applyBorder="1" applyAlignment="1">
      <alignment horizontal="left" vertical="center" wrapText="1"/>
    </xf>
    <xf numFmtId="0" fontId="35" fillId="26" borderId="92" xfId="0" applyFont="1" applyFill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/>
    </xf>
    <xf numFmtId="0" fontId="31" fillId="0" borderId="137" xfId="0" applyFont="1" applyBorder="1" applyAlignment="1">
      <alignment horizontal="left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4" fillId="0" borderId="130" xfId="0" applyFont="1" applyFill="1" applyBorder="1" applyAlignment="1" applyProtection="1">
      <alignment horizontal="center" vertical="center" wrapText="1"/>
      <protection hidden="1"/>
    </xf>
    <xf numFmtId="0" fontId="34" fillId="0" borderId="131" xfId="0" applyFont="1" applyFill="1" applyBorder="1" applyAlignment="1" applyProtection="1">
      <alignment horizontal="center" vertical="center" wrapText="1"/>
      <protection hidden="1"/>
    </xf>
    <xf numFmtId="0" fontId="34" fillId="0" borderId="132" xfId="0" applyFont="1" applyFill="1" applyBorder="1" applyAlignment="1" applyProtection="1">
      <alignment horizontal="center" vertical="center" wrapText="1"/>
      <protection hidden="1"/>
    </xf>
    <xf numFmtId="0" fontId="34" fillId="0" borderId="123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120" xfId="0" applyFont="1" applyFill="1" applyBorder="1" applyAlignment="1" applyProtection="1">
      <alignment horizontal="center" vertical="center" wrapText="1"/>
      <protection hidden="1"/>
    </xf>
    <xf numFmtId="0" fontId="34" fillId="0" borderId="133" xfId="0" applyFont="1" applyFill="1" applyBorder="1" applyAlignment="1" applyProtection="1">
      <alignment horizontal="center" vertical="center" wrapText="1"/>
      <protection hidden="1"/>
    </xf>
    <xf numFmtId="0" fontId="34" fillId="0" borderId="49" xfId="0" applyFont="1" applyFill="1" applyBorder="1" applyAlignment="1" applyProtection="1">
      <alignment horizontal="center" vertical="center" wrapText="1"/>
      <protection hidden="1"/>
    </xf>
    <xf numFmtId="0" fontId="34" fillId="0" borderId="134" xfId="0" applyFont="1" applyFill="1" applyBorder="1" applyAlignment="1" applyProtection="1">
      <alignment horizontal="center" vertical="center" wrapText="1"/>
      <protection hidden="1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34" fillId="0" borderId="135" xfId="0" applyFont="1" applyFill="1" applyBorder="1" applyAlignment="1">
      <alignment horizontal="center" vertical="center" wrapText="1"/>
    </xf>
    <xf numFmtId="0" fontId="34" fillId="0" borderId="138" xfId="0" applyFont="1" applyFill="1" applyBorder="1" applyAlignment="1">
      <alignment horizontal="center" vertical="center"/>
    </xf>
    <xf numFmtId="0" fontId="34" fillId="0" borderId="127" xfId="0" applyFont="1" applyFill="1" applyBorder="1" applyAlignment="1">
      <alignment horizontal="center" vertical="center" wrapText="1"/>
    </xf>
    <xf numFmtId="0" fontId="34" fillId="0" borderId="128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 applyProtection="1">
      <alignment horizontal="left" vertical="center"/>
      <protection hidden="1"/>
    </xf>
    <xf numFmtId="0" fontId="35" fillId="0" borderId="34" xfId="0" applyFont="1" applyFill="1" applyBorder="1" applyAlignment="1" applyProtection="1">
      <alignment horizontal="left" vertical="center"/>
      <protection hidden="1"/>
    </xf>
    <xf numFmtId="0" fontId="35" fillId="0" borderId="95" xfId="0" applyFont="1" applyFill="1" applyBorder="1" applyAlignment="1" applyProtection="1">
      <alignment horizontal="left" vertical="center"/>
      <protection hidden="1"/>
    </xf>
    <xf numFmtId="0" fontId="34" fillId="0" borderId="130" xfId="0" applyFont="1" applyFill="1" applyBorder="1" applyAlignment="1">
      <alignment horizontal="center" vertical="center" wrapText="1"/>
    </xf>
    <xf numFmtId="0" fontId="34" fillId="0" borderId="131" xfId="0" applyFont="1" applyFill="1" applyBorder="1" applyAlignment="1">
      <alignment horizontal="center" vertical="center" wrapText="1"/>
    </xf>
    <xf numFmtId="0" fontId="34" fillId="0" borderId="132" xfId="0" applyFont="1" applyFill="1" applyBorder="1" applyAlignment="1">
      <alignment horizontal="center" vertical="center" wrapText="1"/>
    </xf>
    <xf numFmtId="0" fontId="34" fillId="0" borderId="133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134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5" fillId="26" borderId="70" xfId="0" applyFont="1" applyFill="1" applyBorder="1" applyAlignment="1">
      <alignment horizontal="left" vertical="center" wrapText="1"/>
    </xf>
    <xf numFmtId="0" fontId="35" fillId="26" borderId="32" xfId="0" applyFont="1" applyFill="1" applyBorder="1" applyAlignment="1">
      <alignment horizontal="left" vertical="center" wrapText="1"/>
    </xf>
    <xf numFmtId="0" fontId="35" fillId="26" borderId="67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4" fillId="0" borderId="139" xfId="0" applyFont="1" applyFill="1" applyBorder="1" applyAlignment="1" applyProtection="1">
      <alignment horizontal="center" vertical="center" wrapText="1"/>
      <protection hidden="1"/>
    </xf>
    <xf numFmtId="0" fontId="34" fillId="0" borderId="140" xfId="0" applyFont="1" applyFill="1" applyBorder="1" applyAlignment="1" applyProtection="1">
      <alignment horizontal="center" vertical="center" wrapText="1"/>
      <protection hidden="1"/>
    </xf>
    <xf numFmtId="0" fontId="34" fillId="0" borderId="141" xfId="0" applyFont="1" applyFill="1" applyBorder="1" applyAlignment="1" applyProtection="1">
      <alignment horizontal="center" vertical="center" wrapText="1"/>
      <protection hidden="1"/>
    </xf>
    <xf numFmtId="0" fontId="34" fillId="0" borderId="142" xfId="0" applyFont="1" applyFill="1" applyBorder="1" applyAlignment="1">
      <alignment horizontal="center" vertical="center" wrapText="1"/>
    </xf>
    <xf numFmtId="0" fontId="34" fillId="0" borderId="143" xfId="0" applyFont="1" applyFill="1" applyBorder="1" applyAlignment="1">
      <alignment horizontal="center" vertical="center" wrapText="1"/>
    </xf>
    <xf numFmtId="0" fontId="34" fillId="0" borderId="144" xfId="0" applyFont="1" applyFill="1" applyBorder="1" applyAlignment="1">
      <alignment horizontal="center" vertical="center" wrapText="1"/>
    </xf>
    <xf numFmtId="0" fontId="34" fillId="0" borderId="107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194" fontId="19" fillId="24" borderId="20" xfId="0" applyNumberFormat="1" applyFont="1" applyFill="1" applyBorder="1" applyAlignment="1">
      <alignment horizontal="center"/>
    </xf>
    <xf numFmtId="194" fontId="19" fillId="24" borderId="21" xfId="0" applyNumberFormat="1" applyFont="1" applyFill="1" applyBorder="1" applyAlignment="1">
      <alignment horizontal="center"/>
    </xf>
    <xf numFmtId="1" fontId="19" fillId="24" borderId="40" xfId="0" applyNumberFormat="1" applyFont="1" applyFill="1" applyBorder="1" applyAlignment="1">
      <alignment horizontal="center"/>
    </xf>
    <xf numFmtId="1" fontId="19" fillId="24" borderId="42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5" xfId="0" applyFont="1" applyBorder="1" applyAlignment="1">
      <alignment horizontal="center" vertical="center"/>
    </xf>
    <xf numFmtId="0" fontId="19" fillId="0" borderId="146" xfId="0" applyFont="1" applyBorder="1" applyAlignment="1">
      <alignment horizontal="center" vertical="center"/>
    </xf>
    <xf numFmtId="0" fontId="19" fillId="0" borderId="147" xfId="0" applyFont="1" applyBorder="1" applyAlignment="1">
      <alignment horizontal="center" vertical="center"/>
    </xf>
    <xf numFmtId="1" fontId="19" fillId="24" borderId="36" xfId="0" applyNumberFormat="1" applyFont="1" applyFill="1" applyBorder="1" applyAlignment="1">
      <alignment horizontal="center"/>
    </xf>
    <xf numFmtId="1" fontId="19" fillId="24" borderId="38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1" fontId="19" fillId="24" borderId="20" xfId="0" applyNumberFormat="1" applyFont="1" applyFill="1" applyBorder="1" applyAlignment="1">
      <alignment horizontal="center"/>
    </xf>
    <xf numFmtId="1" fontId="19" fillId="24" borderId="21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145" xfId="0" applyFont="1" applyBorder="1" applyAlignment="1">
      <alignment horizontal="center"/>
    </xf>
    <xf numFmtId="0" fontId="19" fillId="0" borderId="146" xfId="0" applyFont="1" applyBorder="1" applyAlignment="1">
      <alignment horizontal="center"/>
    </xf>
    <xf numFmtId="0" fontId="19" fillId="0" borderId="147" xfId="0" applyFont="1" applyBorder="1" applyAlignment="1">
      <alignment horizontal="center"/>
    </xf>
    <xf numFmtId="0" fontId="19" fillId="0" borderId="148" xfId="0" applyFont="1" applyBorder="1" applyAlignment="1">
      <alignment horizontal="left"/>
    </xf>
    <xf numFmtId="0" fontId="19" fillId="0" borderId="63" xfId="0" applyFont="1" applyBorder="1" applyAlignment="1">
      <alignment horizontal="left"/>
    </xf>
    <xf numFmtId="0" fontId="19" fillId="0" borderId="149" xfId="0" applyFont="1" applyBorder="1" applyAlignment="1">
      <alignment horizontal="left"/>
    </xf>
    <xf numFmtId="0" fontId="19" fillId="4" borderId="145" xfId="0" applyFont="1" applyFill="1" applyBorder="1" applyAlignment="1">
      <alignment horizontal="center"/>
    </xf>
    <xf numFmtId="0" fontId="19" fillId="4" borderId="146" xfId="0" applyFont="1" applyFill="1" applyBorder="1" applyAlignment="1">
      <alignment horizontal="center"/>
    </xf>
    <xf numFmtId="0" fontId="19" fillId="4" borderId="147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9"/>
  <sheetViews>
    <sheetView showGridLines="0" view="pageBreakPreview" zoomScaleSheetLayoutView="100" zoomScalePageLayoutView="0" workbookViewId="0" topLeftCell="A1">
      <selection activeCell="D13" sqref="D13:D14"/>
    </sheetView>
  </sheetViews>
  <sheetFormatPr defaultColWidth="9.140625" defaultRowHeight="12.75"/>
  <cols>
    <col min="1" max="1" width="12.140625" style="102" customWidth="1"/>
    <col min="2" max="2" width="24.140625" style="102" bestFit="1" customWidth="1"/>
    <col min="3" max="3" width="23.00390625" style="102" customWidth="1"/>
    <col min="4" max="4" width="17.7109375" style="102" bestFit="1" customWidth="1"/>
    <col min="5" max="5" width="12.421875" style="102" customWidth="1"/>
    <col min="6" max="6" width="13.00390625" style="102" bestFit="1" customWidth="1"/>
    <col min="7" max="7" width="17.7109375" style="102" customWidth="1"/>
    <col min="8" max="8" width="13.8515625" style="102" customWidth="1"/>
    <col min="9" max="16384" width="9.140625" style="102" customWidth="1"/>
  </cols>
  <sheetData>
    <row r="1" spans="1:9" ht="102" customHeight="1">
      <c r="A1" s="104"/>
      <c r="B1" s="105"/>
      <c r="C1" s="105"/>
      <c r="D1" s="105"/>
      <c r="E1" s="105"/>
      <c r="F1" s="105"/>
      <c r="G1" s="105"/>
      <c r="H1" s="106"/>
      <c r="I1" s="107"/>
    </row>
    <row r="2" spans="1:9" ht="25.5">
      <c r="A2" s="108"/>
      <c r="B2" s="530" t="s">
        <v>8</v>
      </c>
      <c r="C2" s="530"/>
      <c r="D2" s="530"/>
      <c r="E2" s="530"/>
      <c r="F2" s="530"/>
      <c r="G2" s="530"/>
      <c r="H2" s="109"/>
      <c r="I2" s="107"/>
    </row>
    <row r="3" spans="1:9" ht="12.75">
      <c r="A3" s="108"/>
      <c r="B3" s="107"/>
      <c r="C3" s="107"/>
      <c r="D3" s="107"/>
      <c r="E3" s="107"/>
      <c r="F3" s="107"/>
      <c r="G3" s="107"/>
      <c r="H3" s="109"/>
      <c r="I3" s="107"/>
    </row>
    <row r="4" spans="1:9" ht="25.5">
      <c r="A4" s="108"/>
      <c r="B4" s="530"/>
      <c r="C4" s="530"/>
      <c r="D4" s="530"/>
      <c r="E4" s="530"/>
      <c r="F4" s="530"/>
      <c r="G4" s="530"/>
      <c r="H4" s="109"/>
      <c r="I4" s="107"/>
    </row>
    <row r="5" spans="1:9" ht="12.75">
      <c r="A5" s="108"/>
      <c r="B5" s="107"/>
      <c r="C5" s="107"/>
      <c r="D5" s="107"/>
      <c r="E5" s="107"/>
      <c r="F5" s="107"/>
      <c r="G5" s="107"/>
      <c r="H5" s="109"/>
      <c r="I5" s="107"/>
    </row>
    <row r="6" spans="1:9" ht="12.75">
      <c r="A6" s="108"/>
      <c r="H6" s="109"/>
      <c r="I6" s="107"/>
    </row>
    <row r="7" spans="1:9" ht="12.75">
      <c r="A7" s="108"/>
      <c r="B7" s="107"/>
      <c r="C7" s="107"/>
      <c r="D7" s="107"/>
      <c r="E7" s="107"/>
      <c r="F7" s="107"/>
      <c r="G7" s="107"/>
      <c r="H7" s="109"/>
      <c r="I7" s="107"/>
    </row>
    <row r="8" spans="1:9" ht="12.75">
      <c r="A8" s="108"/>
      <c r="H8" s="109"/>
      <c r="I8" s="107"/>
    </row>
    <row r="9" spans="1:9" ht="12.75">
      <c r="A9" s="108"/>
      <c r="B9" s="107"/>
      <c r="C9" s="107"/>
      <c r="D9" s="107"/>
      <c r="E9" s="107"/>
      <c r="F9" s="107"/>
      <c r="G9" s="107"/>
      <c r="H9" s="109"/>
      <c r="I9" s="107"/>
    </row>
    <row r="10" spans="1:9" ht="13.5" thickBot="1">
      <c r="A10" s="108"/>
      <c r="B10" s="107"/>
      <c r="C10" s="107"/>
      <c r="D10" s="107"/>
      <c r="E10" s="107"/>
      <c r="F10" s="107"/>
      <c r="G10" s="107"/>
      <c r="H10" s="109"/>
      <c r="I10" s="107"/>
    </row>
    <row r="11" spans="1:9" ht="54">
      <c r="A11" s="108"/>
      <c r="B11" s="110" t="s">
        <v>9</v>
      </c>
      <c r="C11" s="111" t="s">
        <v>10</v>
      </c>
      <c r="D11" s="111" t="s">
        <v>11</v>
      </c>
      <c r="E11" s="111" t="s">
        <v>12</v>
      </c>
      <c r="F11" s="111" t="s">
        <v>13</v>
      </c>
      <c r="G11" s="112" t="s">
        <v>14</v>
      </c>
      <c r="H11" s="109"/>
      <c r="I11" s="107"/>
    </row>
    <row r="12" spans="1:9" ht="18">
      <c r="A12" s="108"/>
      <c r="B12" s="113" t="s">
        <v>15</v>
      </c>
      <c r="C12" s="114" t="s">
        <v>16</v>
      </c>
      <c r="D12" s="115" t="s">
        <v>127</v>
      </c>
      <c r="E12" s="116"/>
      <c r="F12" s="117">
        <v>40646</v>
      </c>
      <c r="G12" s="118"/>
      <c r="H12" s="109"/>
      <c r="I12" s="107"/>
    </row>
    <row r="13" spans="1:9" ht="18">
      <c r="A13" s="108"/>
      <c r="B13" s="113" t="s">
        <v>15</v>
      </c>
      <c r="C13" s="114" t="s">
        <v>17</v>
      </c>
      <c r="D13" s="126" t="s">
        <v>18</v>
      </c>
      <c r="E13" s="114"/>
      <c r="F13" s="117">
        <v>40646</v>
      </c>
      <c r="G13" s="118"/>
      <c r="H13" s="109"/>
      <c r="I13" s="107"/>
    </row>
    <row r="14" spans="1:9" ht="18">
      <c r="A14" s="108"/>
      <c r="B14" s="113" t="s">
        <v>15</v>
      </c>
      <c r="C14" s="114" t="s">
        <v>19</v>
      </c>
      <c r="D14" s="126" t="s">
        <v>20</v>
      </c>
      <c r="E14" s="114"/>
      <c r="F14" s="117">
        <v>40646</v>
      </c>
      <c r="G14" s="118"/>
      <c r="H14" s="109"/>
      <c r="I14" s="107"/>
    </row>
    <row r="15" spans="1:9" ht="18">
      <c r="A15" s="108"/>
      <c r="B15" s="119"/>
      <c r="C15" s="114" t="s">
        <v>21</v>
      </c>
      <c r="D15" s="114"/>
      <c r="E15" s="116"/>
      <c r="F15" s="114"/>
      <c r="G15" s="118"/>
      <c r="H15" s="109"/>
      <c r="I15" s="107"/>
    </row>
    <row r="16" spans="1:9" ht="18">
      <c r="A16" s="108"/>
      <c r="B16" s="119"/>
      <c r="C16" s="114" t="s">
        <v>22</v>
      </c>
      <c r="D16" s="114"/>
      <c r="E16" s="114"/>
      <c r="F16" s="114"/>
      <c r="G16" s="118"/>
      <c r="H16" s="109"/>
      <c r="I16" s="107"/>
    </row>
    <row r="17" spans="1:9" ht="18.75" thickBot="1">
      <c r="A17" s="108"/>
      <c r="B17" s="120"/>
      <c r="C17" s="121" t="s">
        <v>23</v>
      </c>
      <c r="D17" s="121"/>
      <c r="E17" s="121"/>
      <c r="F17" s="121"/>
      <c r="G17" s="122"/>
      <c r="H17" s="109"/>
      <c r="I17" s="107"/>
    </row>
    <row r="18" spans="1:9" ht="144" customHeight="1" thickBot="1">
      <c r="A18" s="123"/>
      <c r="B18" s="124"/>
      <c r="C18" s="124"/>
      <c r="D18" s="124"/>
      <c r="E18" s="124"/>
      <c r="F18" s="124"/>
      <c r="G18" s="124"/>
      <c r="H18" s="125"/>
      <c r="I18" s="107"/>
    </row>
    <row r="19" spans="1:8" ht="12.75">
      <c r="A19" s="105"/>
      <c r="B19" s="105"/>
      <c r="C19" s="105"/>
      <c r="D19" s="105"/>
      <c r="E19" s="105"/>
      <c r="F19" s="105"/>
      <c r="G19" s="105"/>
      <c r="H19" s="105"/>
    </row>
  </sheetData>
  <sheetProtection/>
  <mergeCells count="2">
    <mergeCell ref="B4:G4"/>
    <mergeCell ref="B2:G2"/>
  </mergeCells>
  <printOptions horizontalCentered="1" verticalCentered="1"/>
  <pageMargins left="0.984251968503937" right="0.35433070866141736" top="0.1968503937007874" bottom="0.2755905511811024" header="0.196850393700787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165"/>
  <sheetViews>
    <sheetView showGridLines="0" tabSelected="1" zoomScale="85" zoomScaleNormal="85" zoomScaleSheetLayoutView="85" zoomScalePageLayoutView="70" workbookViewId="0" topLeftCell="G128">
      <selection activeCell="N128" sqref="N128"/>
    </sheetView>
  </sheetViews>
  <sheetFormatPr defaultColWidth="9.140625" defaultRowHeight="12.75"/>
  <cols>
    <col min="1" max="1" width="5.8515625" style="139" hidden="1" customWidth="1"/>
    <col min="2" max="2" width="5.28125" style="139" hidden="1" customWidth="1"/>
    <col min="3" max="3" width="11.8515625" style="139" hidden="1" customWidth="1"/>
    <col min="4" max="4" width="0.9921875" style="139" hidden="1" customWidth="1"/>
    <col min="5" max="5" width="13.140625" style="140" hidden="1" customWidth="1"/>
    <col min="6" max="6" width="5.421875" style="140" hidden="1" customWidth="1"/>
    <col min="7" max="7" width="10.00390625" style="339" customWidth="1"/>
    <col min="8" max="8" width="9.140625" style="339" hidden="1" customWidth="1"/>
    <col min="9" max="9" width="7.7109375" style="339" customWidth="1"/>
    <col min="10" max="10" width="11.57421875" style="339" customWidth="1"/>
    <col min="11" max="11" width="12.8515625" style="403" customWidth="1"/>
    <col min="12" max="12" width="16.7109375" style="339" customWidth="1"/>
    <col min="13" max="13" width="27.57421875" style="403" customWidth="1"/>
    <col min="14" max="14" width="25.8515625" style="339" customWidth="1"/>
    <col min="15" max="15" width="23.7109375" style="339" customWidth="1"/>
    <col min="16" max="16" width="8.7109375" style="339" customWidth="1"/>
    <col min="17" max="17" width="7.8515625" style="339" customWidth="1"/>
    <col min="18" max="18" width="7.57421875" style="339" customWidth="1"/>
    <col min="19" max="19" width="8.140625" style="339" customWidth="1"/>
    <col min="20" max="20" width="13.140625" style="339" customWidth="1"/>
    <col min="21" max="22" width="6.7109375" style="339" customWidth="1"/>
    <col min="23" max="24" width="6.00390625" style="339" customWidth="1"/>
    <col min="25" max="25" width="9.140625" style="339" hidden="1" customWidth="1"/>
    <col min="26" max="16384" width="9.140625" style="339" customWidth="1"/>
  </cols>
  <sheetData>
    <row r="1" spans="7:24" ht="26.25" customHeight="1">
      <c r="G1" s="619" t="s">
        <v>312</v>
      </c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</row>
    <row r="2" spans="7:24" ht="13.5" customHeight="1" thickBot="1">
      <c r="G2" s="103"/>
      <c r="H2" s="103"/>
      <c r="I2" s="103"/>
      <c r="J2" s="103"/>
      <c r="K2" s="127"/>
      <c r="L2" s="103"/>
      <c r="M2" s="12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5" ht="16.5" thickBot="1" thickTop="1">
      <c r="A3" s="163" t="s">
        <v>150</v>
      </c>
      <c r="B3" s="164"/>
      <c r="C3" s="164"/>
      <c r="D3" s="164"/>
      <c r="E3" s="165"/>
      <c r="F3" s="166"/>
      <c r="G3" s="604" t="s">
        <v>7</v>
      </c>
      <c r="H3" s="605"/>
      <c r="I3" s="605"/>
      <c r="J3" s="535" t="s">
        <v>167</v>
      </c>
      <c r="K3" s="547" t="s">
        <v>0</v>
      </c>
      <c r="L3" s="548"/>
      <c r="M3" s="548"/>
      <c r="N3" s="549"/>
      <c r="O3" s="535" t="s">
        <v>168</v>
      </c>
      <c r="P3" s="535" t="s">
        <v>169</v>
      </c>
      <c r="Q3" s="609" t="s">
        <v>170</v>
      </c>
      <c r="R3" s="610"/>
      <c r="S3" s="611"/>
      <c r="T3" s="535" t="s">
        <v>1</v>
      </c>
      <c r="U3" s="609" t="s">
        <v>2</v>
      </c>
      <c r="V3" s="610"/>
      <c r="W3" s="610"/>
      <c r="X3" s="611"/>
      <c r="Y3" s="342"/>
    </row>
    <row r="4" spans="1:25" ht="16.5" customHeight="1" thickBot="1" thickTop="1">
      <c r="A4" s="167" t="s">
        <v>151</v>
      </c>
      <c r="B4" s="600" t="s">
        <v>158</v>
      </c>
      <c r="C4" s="601"/>
      <c r="D4" s="601"/>
      <c r="E4" s="168" t="s">
        <v>156</v>
      </c>
      <c r="F4" s="169" t="s">
        <v>157</v>
      </c>
      <c r="G4" s="615" t="s">
        <v>166</v>
      </c>
      <c r="H4" s="171" t="s">
        <v>3</v>
      </c>
      <c r="I4" s="624" t="s">
        <v>142</v>
      </c>
      <c r="J4" s="536"/>
      <c r="K4" s="553"/>
      <c r="L4" s="554"/>
      <c r="M4" s="554"/>
      <c r="N4" s="555"/>
      <c r="O4" s="536"/>
      <c r="P4" s="536"/>
      <c r="Q4" s="612"/>
      <c r="R4" s="613"/>
      <c r="S4" s="614"/>
      <c r="T4" s="536"/>
      <c r="U4" s="612"/>
      <c r="V4" s="613"/>
      <c r="W4" s="613"/>
      <c r="X4" s="614"/>
      <c r="Y4" s="342"/>
    </row>
    <row r="5" spans="1:25" ht="16.5" customHeight="1" thickBot="1" thickTop="1">
      <c r="A5" s="167"/>
      <c r="B5" s="196"/>
      <c r="C5" s="162"/>
      <c r="D5" s="145"/>
      <c r="E5" s="168"/>
      <c r="F5" s="169"/>
      <c r="G5" s="623"/>
      <c r="H5" s="171"/>
      <c r="I5" s="625"/>
      <c r="J5" s="537"/>
      <c r="K5" s="550"/>
      <c r="L5" s="551"/>
      <c r="M5" s="551"/>
      <c r="N5" s="552"/>
      <c r="O5" s="537"/>
      <c r="P5" s="537"/>
      <c r="Q5" s="141" t="s">
        <v>173</v>
      </c>
      <c r="R5" s="142" t="s">
        <v>174</v>
      </c>
      <c r="S5" s="173" t="s">
        <v>4</v>
      </c>
      <c r="T5" s="537"/>
      <c r="U5" s="170" t="s">
        <v>171</v>
      </c>
      <c r="V5" s="174" t="s">
        <v>172</v>
      </c>
      <c r="W5" s="172" t="s">
        <v>5</v>
      </c>
      <c r="X5" s="338" t="s">
        <v>6</v>
      </c>
      <c r="Y5" s="342"/>
    </row>
    <row r="6" spans="1:25" ht="15.75" thickTop="1">
      <c r="A6" s="186"/>
      <c r="B6" s="186"/>
      <c r="C6" s="186"/>
      <c r="D6" s="186"/>
      <c r="E6" s="187"/>
      <c r="F6" s="187"/>
      <c r="G6" s="343" t="s">
        <v>143</v>
      </c>
      <c r="H6" s="152"/>
      <c r="I6" s="344">
        <v>5</v>
      </c>
      <c r="J6" s="535" t="s">
        <v>314</v>
      </c>
      <c r="K6" s="203" t="s">
        <v>122</v>
      </c>
      <c r="L6" s="204"/>
      <c r="M6" s="204"/>
      <c r="N6" s="205"/>
      <c r="O6" s="158" t="s">
        <v>313</v>
      </c>
      <c r="P6" s="194" t="s">
        <v>5</v>
      </c>
      <c r="Q6" s="151">
        <v>1</v>
      </c>
      <c r="R6" s="152">
        <v>20</v>
      </c>
      <c r="S6" s="152">
        <v>0.01</v>
      </c>
      <c r="T6" s="154">
        <v>1</v>
      </c>
      <c r="U6" s="357"/>
      <c r="V6" s="350"/>
      <c r="W6" s="350"/>
      <c r="X6" s="205"/>
      <c r="Y6" s="444">
        <v>1</v>
      </c>
    </row>
    <row r="7" spans="1:25" ht="15" customHeight="1">
      <c r="A7" s="186"/>
      <c r="B7" s="186"/>
      <c r="C7" s="186"/>
      <c r="D7" s="186"/>
      <c r="E7" s="187"/>
      <c r="F7" s="187"/>
      <c r="G7" s="353"/>
      <c r="H7" s="144"/>
      <c r="I7" s="250"/>
      <c r="J7" s="536"/>
      <c r="K7" s="361" t="s">
        <v>316</v>
      </c>
      <c r="L7" s="362"/>
      <c r="M7" s="362"/>
      <c r="N7" s="363"/>
      <c r="O7" s="364" t="s">
        <v>315</v>
      </c>
      <c r="P7" s="355" t="s">
        <v>120</v>
      </c>
      <c r="Q7" s="365">
        <v>0</v>
      </c>
      <c r="R7" s="366">
        <v>9999</v>
      </c>
      <c r="S7" s="366">
        <v>0.001</v>
      </c>
      <c r="T7" s="356">
        <v>0</v>
      </c>
      <c r="U7" s="367"/>
      <c r="V7" s="368"/>
      <c r="W7" s="368"/>
      <c r="X7" s="363"/>
      <c r="Y7" s="161"/>
    </row>
    <row r="8" spans="1:25" ht="15" customHeight="1" thickBot="1">
      <c r="A8" s="186"/>
      <c r="B8" s="186"/>
      <c r="C8" s="186"/>
      <c r="D8" s="186"/>
      <c r="E8" s="187"/>
      <c r="F8" s="187"/>
      <c r="G8" s="251"/>
      <c r="H8" s="144"/>
      <c r="I8" s="147"/>
      <c r="J8" s="537"/>
      <c r="K8" s="243" t="s">
        <v>231</v>
      </c>
      <c r="L8" s="237"/>
      <c r="M8" s="237"/>
      <c r="N8" s="238"/>
      <c r="O8" s="244" t="s">
        <v>138</v>
      </c>
      <c r="P8" s="355" t="s">
        <v>120</v>
      </c>
      <c r="Q8" s="365">
        <v>0</v>
      </c>
      <c r="R8" s="366">
        <v>9999</v>
      </c>
      <c r="S8" s="366">
        <v>0.001</v>
      </c>
      <c r="T8" s="272">
        <v>0.01</v>
      </c>
      <c r="U8" s="243"/>
      <c r="V8" s="246"/>
      <c r="W8" s="246"/>
      <c r="X8" s="238"/>
      <c r="Y8" s="161"/>
    </row>
    <row r="9" spans="1:25" ht="12.75" customHeight="1" thickBot="1" thickTop="1">
      <c r="A9" s="181">
        <v>11</v>
      </c>
      <c r="B9" s="182" t="s">
        <v>154</v>
      </c>
      <c r="C9" s="182" t="s">
        <v>155</v>
      </c>
      <c r="D9" s="183"/>
      <c r="E9" s="184" t="s">
        <v>152</v>
      </c>
      <c r="F9" s="185" t="s">
        <v>153</v>
      </c>
      <c r="G9" s="343" t="s">
        <v>143</v>
      </c>
      <c r="H9" s="152"/>
      <c r="I9" s="344">
        <v>5</v>
      </c>
      <c r="J9" s="533" t="s">
        <v>218</v>
      </c>
      <c r="K9" s="535" t="s">
        <v>218</v>
      </c>
      <c r="L9" s="203" t="s">
        <v>145</v>
      </c>
      <c r="M9" s="204"/>
      <c r="N9" s="205"/>
      <c r="O9" s="345" t="s">
        <v>146</v>
      </c>
      <c r="P9" s="143" t="s">
        <v>5</v>
      </c>
      <c r="Q9" s="151">
        <v>0.1</v>
      </c>
      <c r="R9" s="152">
        <v>10</v>
      </c>
      <c r="S9" s="152">
        <v>0.01</v>
      </c>
      <c r="T9" s="154">
        <v>1</v>
      </c>
      <c r="U9" s="175"/>
      <c r="V9" s="152"/>
      <c r="W9" s="152"/>
      <c r="X9" s="143"/>
      <c r="Y9" s="533">
        <v>4</v>
      </c>
    </row>
    <row r="10" spans="1:25" ht="12.75" customHeight="1">
      <c r="A10" s="186"/>
      <c r="B10" s="186"/>
      <c r="C10" s="186"/>
      <c r="D10" s="186"/>
      <c r="E10" s="187"/>
      <c r="F10" s="187"/>
      <c r="G10" s="155"/>
      <c r="H10" s="144"/>
      <c r="I10" s="210"/>
      <c r="J10" s="534"/>
      <c r="K10" s="536"/>
      <c r="L10" s="206" t="s">
        <v>123</v>
      </c>
      <c r="M10" s="207"/>
      <c r="N10" s="208"/>
      <c r="O10" s="189" t="s">
        <v>124</v>
      </c>
      <c r="P10" s="176" t="s">
        <v>100</v>
      </c>
      <c r="Q10" s="177">
        <v>0.5</v>
      </c>
      <c r="R10" s="162">
        <v>0.95</v>
      </c>
      <c r="S10" s="162">
        <v>0.01</v>
      </c>
      <c r="T10" s="178">
        <v>0.95</v>
      </c>
      <c r="U10" s="179"/>
      <c r="V10" s="162"/>
      <c r="W10" s="162"/>
      <c r="X10" s="176"/>
      <c r="Y10" s="534"/>
    </row>
    <row r="11" spans="1:25" ht="12.75" customHeight="1">
      <c r="A11" s="186"/>
      <c r="B11" s="186"/>
      <c r="C11" s="186"/>
      <c r="D11" s="186"/>
      <c r="E11" s="187"/>
      <c r="F11" s="187"/>
      <c r="G11" s="155"/>
      <c r="H11" s="144"/>
      <c r="I11" s="210"/>
      <c r="J11" s="534"/>
      <c r="K11" s="536"/>
      <c r="L11" s="206" t="s">
        <v>160</v>
      </c>
      <c r="M11" s="207"/>
      <c r="N11" s="208"/>
      <c r="O11" s="189" t="s">
        <v>161</v>
      </c>
      <c r="P11" s="176" t="s">
        <v>100</v>
      </c>
      <c r="Q11" s="177">
        <v>1</v>
      </c>
      <c r="R11" s="162">
        <v>15</v>
      </c>
      <c r="S11" s="162" t="s">
        <v>100</v>
      </c>
      <c r="T11" s="178">
        <v>1</v>
      </c>
      <c r="U11" s="179"/>
      <c r="V11" s="162"/>
      <c r="W11" s="162"/>
      <c r="X11" s="176"/>
      <c r="Y11" s="534"/>
    </row>
    <row r="12" spans="1:25" ht="12.75" customHeight="1">
      <c r="A12" s="186"/>
      <c r="B12" s="186"/>
      <c r="C12" s="186"/>
      <c r="D12" s="186"/>
      <c r="E12" s="187"/>
      <c r="F12" s="187"/>
      <c r="G12" s="155"/>
      <c r="H12" s="144"/>
      <c r="I12" s="210"/>
      <c r="J12" s="534"/>
      <c r="K12" s="536"/>
      <c r="L12" s="206" t="s">
        <v>162</v>
      </c>
      <c r="M12" s="207"/>
      <c r="N12" s="208"/>
      <c r="O12" s="189" t="s">
        <v>163</v>
      </c>
      <c r="P12" s="176" t="s">
        <v>100</v>
      </c>
      <c r="Q12" s="177">
        <v>1</v>
      </c>
      <c r="R12" s="162">
        <v>7</v>
      </c>
      <c r="S12" s="162" t="s">
        <v>100</v>
      </c>
      <c r="T12" s="178">
        <v>1</v>
      </c>
      <c r="U12" s="179"/>
      <c r="V12" s="162"/>
      <c r="W12" s="162"/>
      <c r="X12" s="176"/>
      <c r="Y12" s="534"/>
    </row>
    <row r="13" spans="1:25" ht="12.75" customHeight="1" thickBot="1">
      <c r="A13" s="186"/>
      <c r="B13" s="186"/>
      <c r="C13" s="186"/>
      <c r="D13" s="186"/>
      <c r="E13" s="187"/>
      <c r="F13" s="187"/>
      <c r="G13" s="283"/>
      <c r="H13" s="265"/>
      <c r="I13" s="266"/>
      <c r="J13" s="534"/>
      <c r="K13" s="536"/>
      <c r="L13" s="206" t="s">
        <v>164</v>
      </c>
      <c r="M13" s="207"/>
      <c r="N13" s="208"/>
      <c r="O13" s="189" t="s">
        <v>165</v>
      </c>
      <c r="P13" s="176" t="s">
        <v>120</v>
      </c>
      <c r="Q13" s="177">
        <v>0</v>
      </c>
      <c r="R13" s="162">
        <v>200</v>
      </c>
      <c r="S13" s="162">
        <v>0.01</v>
      </c>
      <c r="T13" s="178">
        <v>0</v>
      </c>
      <c r="U13" s="179"/>
      <c r="V13" s="162"/>
      <c r="W13" s="162"/>
      <c r="X13" s="176"/>
      <c r="Y13" s="534"/>
    </row>
    <row r="14" spans="1:25" ht="12.75" customHeight="1" thickBot="1" thickTop="1">
      <c r="A14" s="181">
        <v>11</v>
      </c>
      <c r="B14" s="182" t="s">
        <v>154</v>
      </c>
      <c r="C14" s="182" t="s">
        <v>155</v>
      </c>
      <c r="D14" s="183"/>
      <c r="E14" s="184" t="s">
        <v>152</v>
      </c>
      <c r="F14" s="185" t="s">
        <v>153</v>
      </c>
      <c r="G14" s="277" t="s">
        <v>143</v>
      </c>
      <c r="H14" s="149"/>
      <c r="I14" s="192">
        <v>5</v>
      </c>
      <c r="J14" s="534"/>
      <c r="K14" s="531" t="s">
        <v>318</v>
      </c>
      <c r="L14" s="429" t="s">
        <v>145</v>
      </c>
      <c r="M14" s="381"/>
      <c r="N14" s="382"/>
      <c r="O14" s="255" t="s">
        <v>146</v>
      </c>
      <c r="P14" s="252" t="s">
        <v>5</v>
      </c>
      <c r="Q14" s="253">
        <v>0.1</v>
      </c>
      <c r="R14" s="164">
        <v>10</v>
      </c>
      <c r="S14" s="164">
        <v>0.01</v>
      </c>
      <c r="T14" s="254">
        <v>1</v>
      </c>
      <c r="U14" s="274"/>
      <c r="V14" s="164"/>
      <c r="W14" s="164"/>
      <c r="X14" s="252"/>
      <c r="Y14" s="533">
        <v>4</v>
      </c>
    </row>
    <row r="15" spans="1:25" ht="12.75" customHeight="1">
      <c r="A15" s="186"/>
      <c r="B15" s="186"/>
      <c r="C15" s="186"/>
      <c r="D15" s="186"/>
      <c r="E15" s="187"/>
      <c r="F15" s="187"/>
      <c r="G15" s="155"/>
      <c r="H15" s="144"/>
      <c r="I15" s="210"/>
      <c r="J15" s="534"/>
      <c r="K15" s="536"/>
      <c r="L15" s="206" t="s">
        <v>123</v>
      </c>
      <c r="M15" s="207"/>
      <c r="N15" s="208"/>
      <c r="O15" s="189" t="s">
        <v>124</v>
      </c>
      <c r="P15" s="176" t="s">
        <v>100</v>
      </c>
      <c r="Q15" s="177">
        <v>0.5</v>
      </c>
      <c r="R15" s="162">
        <v>0.95</v>
      </c>
      <c r="S15" s="162">
        <v>0.01</v>
      </c>
      <c r="T15" s="178">
        <v>0.95</v>
      </c>
      <c r="U15" s="179"/>
      <c r="V15" s="162"/>
      <c r="W15" s="162"/>
      <c r="X15" s="176"/>
      <c r="Y15" s="534"/>
    </row>
    <row r="16" spans="1:25" ht="12.75" customHeight="1">
      <c r="A16" s="186"/>
      <c r="B16" s="186"/>
      <c r="C16" s="186"/>
      <c r="D16" s="186"/>
      <c r="E16" s="187"/>
      <c r="F16" s="187"/>
      <c r="G16" s="155"/>
      <c r="H16" s="144"/>
      <c r="I16" s="210"/>
      <c r="J16" s="534"/>
      <c r="K16" s="536"/>
      <c r="L16" s="206" t="s">
        <v>160</v>
      </c>
      <c r="M16" s="207"/>
      <c r="N16" s="208"/>
      <c r="O16" s="189" t="s">
        <v>161</v>
      </c>
      <c r="P16" s="176" t="s">
        <v>100</v>
      </c>
      <c r="Q16" s="177">
        <v>1</v>
      </c>
      <c r="R16" s="162">
        <v>15</v>
      </c>
      <c r="S16" s="162" t="s">
        <v>100</v>
      </c>
      <c r="T16" s="178">
        <v>1</v>
      </c>
      <c r="U16" s="179"/>
      <c r="V16" s="162"/>
      <c r="W16" s="162"/>
      <c r="X16" s="176"/>
      <c r="Y16" s="534"/>
    </row>
    <row r="17" spans="1:25" ht="12.75" customHeight="1">
      <c r="A17" s="186"/>
      <c r="B17" s="186"/>
      <c r="C17" s="186"/>
      <c r="D17" s="186"/>
      <c r="E17" s="187"/>
      <c r="F17" s="187"/>
      <c r="G17" s="155"/>
      <c r="H17" s="144"/>
      <c r="I17" s="210"/>
      <c r="J17" s="534"/>
      <c r="K17" s="536"/>
      <c r="L17" s="206" t="s">
        <v>162</v>
      </c>
      <c r="M17" s="207"/>
      <c r="N17" s="208"/>
      <c r="O17" s="189" t="s">
        <v>163</v>
      </c>
      <c r="P17" s="176" t="s">
        <v>100</v>
      </c>
      <c r="Q17" s="177">
        <v>1</v>
      </c>
      <c r="R17" s="162">
        <v>7</v>
      </c>
      <c r="S17" s="162" t="s">
        <v>100</v>
      </c>
      <c r="T17" s="178">
        <v>1</v>
      </c>
      <c r="U17" s="179"/>
      <c r="V17" s="162"/>
      <c r="W17" s="162"/>
      <c r="X17" s="176"/>
      <c r="Y17" s="534"/>
    </row>
    <row r="18" spans="1:25" ht="12.75" customHeight="1" thickBot="1">
      <c r="A18" s="186"/>
      <c r="B18" s="186"/>
      <c r="C18" s="186"/>
      <c r="D18" s="186"/>
      <c r="E18" s="187"/>
      <c r="F18" s="187"/>
      <c r="G18" s="155"/>
      <c r="H18" s="144"/>
      <c r="I18" s="210"/>
      <c r="J18" s="534"/>
      <c r="K18" s="538"/>
      <c r="L18" s="430" t="s">
        <v>164</v>
      </c>
      <c r="M18" s="383"/>
      <c r="N18" s="384"/>
      <c r="O18" s="281" t="s">
        <v>165</v>
      </c>
      <c r="P18" s="266" t="s">
        <v>120</v>
      </c>
      <c r="Q18" s="265">
        <v>0</v>
      </c>
      <c r="R18" s="182">
        <v>200</v>
      </c>
      <c r="S18" s="182">
        <v>0.01</v>
      </c>
      <c r="T18" s="275">
        <v>0</v>
      </c>
      <c r="U18" s="276"/>
      <c r="V18" s="182"/>
      <c r="W18" s="182"/>
      <c r="X18" s="266"/>
      <c r="Y18" s="534"/>
    </row>
    <row r="19" spans="1:25" ht="12.75" customHeight="1" thickBot="1" thickTop="1">
      <c r="A19" s="181">
        <v>11</v>
      </c>
      <c r="B19" s="182" t="s">
        <v>154</v>
      </c>
      <c r="C19" s="182" t="s">
        <v>155</v>
      </c>
      <c r="D19" s="183"/>
      <c r="E19" s="184" t="s">
        <v>152</v>
      </c>
      <c r="F19" s="185" t="s">
        <v>153</v>
      </c>
      <c r="G19" s="277" t="s">
        <v>143</v>
      </c>
      <c r="H19" s="149"/>
      <c r="I19" s="192">
        <v>5</v>
      </c>
      <c r="J19" s="534"/>
      <c r="K19" s="531" t="s">
        <v>317</v>
      </c>
      <c r="L19" s="429" t="s">
        <v>145</v>
      </c>
      <c r="M19" s="381"/>
      <c r="N19" s="382"/>
      <c r="O19" s="255" t="s">
        <v>146</v>
      </c>
      <c r="P19" s="252" t="s">
        <v>5</v>
      </c>
      <c r="Q19" s="253">
        <v>0.1</v>
      </c>
      <c r="R19" s="164">
        <v>10</v>
      </c>
      <c r="S19" s="164">
        <v>0.01</v>
      </c>
      <c r="T19" s="254">
        <v>1</v>
      </c>
      <c r="U19" s="274"/>
      <c r="V19" s="164"/>
      <c r="W19" s="164"/>
      <c r="X19" s="252"/>
      <c r="Y19" s="533">
        <v>4</v>
      </c>
    </row>
    <row r="20" spans="1:25" ht="12.75" customHeight="1">
      <c r="A20" s="186"/>
      <c r="B20" s="186"/>
      <c r="C20" s="186"/>
      <c r="D20" s="186"/>
      <c r="E20" s="187"/>
      <c r="F20" s="187"/>
      <c r="G20" s="155"/>
      <c r="H20" s="144"/>
      <c r="I20" s="210"/>
      <c r="J20" s="534"/>
      <c r="K20" s="536"/>
      <c r="L20" s="206" t="s">
        <v>123</v>
      </c>
      <c r="M20" s="207"/>
      <c r="N20" s="208"/>
      <c r="O20" s="189" t="s">
        <v>124</v>
      </c>
      <c r="P20" s="176" t="s">
        <v>100</v>
      </c>
      <c r="Q20" s="177">
        <v>0.5</v>
      </c>
      <c r="R20" s="162">
        <v>0.95</v>
      </c>
      <c r="S20" s="162">
        <v>0.01</v>
      </c>
      <c r="T20" s="178">
        <v>0.95</v>
      </c>
      <c r="U20" s="179"/>
      <c r="V20" s="162"/>
      <c r="W20" s="162"/>
      <c r="X20" s="176"/>
      <c r="Y20" s="534"/>
    </row>
    <row r="21" spans="1:25" ht="12.75" customHeight="1">
      <c r="A21" s="186"/>
      <c r="B21" s="186"/>
      <c r="C21" s="186"/>
      <c r="D21" s="186"/>
      <c r="E21" s="187"/>
      <c r="F21" s="187"/>
      <c r="G21" s="155"/>
      <c r="H21" s="144"/>
      <c r="I21" s="210"/>
      <c r="J21" s="534"/>
      <c r="K21" s="536"/>
      <c r="L21" s="206" t="s">
        <v>160</v>
      </c>
      <c r="M21" s="207"/>
      <c r="N21" s="208"/>
      <c r="O21" s="189" t="s">
        <v>161</v>
      </c>
      <c r="P21" s="176" t="s">
        <v>100</v>
      </c>
      <c r="Q21" s="177">
        <v>1</v>
      </c>
      <c r="R21" s="162">
        <v>15</v>
      </c>
      <c r="S21" s="162" t="s">
        <v>100</v>
      </c>
      <c r="T21" s="178">
        <v>1</v>
      </c>
      <c r="U21" s="179"/>
      <c r="V21" s="162"/>
      <c r="W21" s="162"/>
      <c r="X21" s="176"/>
      <c r="Y21" s="534"/>
    </row>
    <row r="22" spans="1:25" ht="12.75" customHeight="1">
      <c r="A22" s="186"/>
      <c r="B22" s="186"/>
      <c r="C22" s="186"/>
      <c r="D22" s="186"/>
      <c r="E22" s="187"/>
      <c r="F22" s="187"/>
      <c r="G22" s="155"/>
      <c r="H22" s="144"/>
      <c r="I22" s="210"/>
      <c r="J22" s="534"/>
      <c r="K22" s="536"/>
      <c r="L22" s="206" t="s">
        <v>162</v>
      </c>
      <c r="M22" s="207"/>
      <c r="N22" s="208"/>
      <c r="O22" s="189" t="s">
        <v>163</v>
      </c>
      <c r="P22" s="176" t="s">
        <v>100</v>
      </c>
      <c r="Q22" s="177">
        <v>1</v>
      </c>
      <c r="R22" s="162">
        <v>7</v>
      </c>
      <c r="S22" s="162" t="s">
        <v>100</v>
      </c>
      <c r="T22" s="178">
        <v>1</v>
      </c>
      <c r="U22" s="179"/>
      <c r="V22" s="162"/>
      <c r="W22" s="162"/>
      <c r="X22" s="176"/>
      <c r="Y22" s="534"/>
    </row>
    <row r="23" spans="1:25" ht="12.75" customHeight="1" thickBot="1">
      <c r="A23" s="186"/>
      <c r="B23" s="186"/>
      <c r="C23" s="186"/>
      <c r="D23" s="186"/>
      <c r="E23" s="187"/>
      <c r="F23" s="187"/>
      <c r="G23" s="155"/>
      <c r="H23" s="144"/>
      <c r="I23" s="210"/>
      <c r="J23" s="534"/>
      <c r="K23" s="538"/>
      <c r="L23" s="430" t="s">
        <v>164</v>
      </c>
      <c r="M23" s="383"/>
      <c r="N23" s="384"/>
      <c r="O23" s="281" t="s">
        <v>165</v>
      </c>
      <c r="P23" s="266" t="s">
        <v>120</v>
      </c>
      <c r="Q23" s="265">
        <v>0</v>
      </c>
      <c r="R23" s="182">
        <v>200</v>
      </c>
      <c r="S23" s="182">
        <v>0.01</v>
      </c>
      <c r="T23" s="275">
        <v>0</v>
      </c>
      <c r="U23" s="276"/>
      <c r="V23" s="182"/>
      <c r="W23" s="182"/>
      <c r="X23" s="266"/>
      <c r="Y23" s="534"/>
    </row>
    <row r="24" spans="1:25" ht="12.75" customHeight="1">
      <c r="A24" s="186"/>
      <c r="B24" s="186"/>
      <c r="C24" s="186"/>
      <c r="D24" s="186"/>
      <c r="E24" s="187"/>
      <c r="F24" s="187"/>
      <c r="G24" s="277"/>
      <c r="H24" s="148"/>
      <c r="I24" s="250"/>
      <c r="J24" s="534"/>
      <c r="K24" s="616" t="s">
        <v>225</v>
      </c>
      <c r="L24" s="617"/>
      <c r="M24" s="617"/>
      <c r="N24" s="618"/>
      <c r="O24" s="422" t="s">
        <v>219</v>
      </c>
      <c r="P24" s="260" t="s">
        <v>100</v>
      </c>
      <c r="Q24" s="261">
        <v>0</v>
      </c>
      <c r="R24" s="262">
        <v>1</v>
      </c>
      <c r="S24" s="262" t="s">
        <v>100</v>
      </c>
      <c r="T24" s="263">
        <v>0</v>
      </c>
      <c r="U24" s="379"/>
      <c r="V24" s="380"/>
      <c r="W24" s="380"/>
      <c r="X24" s="378"/>
      <c r="Y24" s="161"/>
    </row>
    <row r="25" spans="1:25" ht="12.75" customHeight="1">
      <c r="A25" s="186"/>
      <c r="B25" s="186"/>
      <c r="C25" s="186"/>
      <c r="D25" s="186"/>
      <c r="E25" s="187"/>
      <c r="F25" s="187"/>
      <c r="G25" s="277"/>
      <c r="H25" s="148"/>
      <c r="I25" s="250"/>
      <c r="J25" s="534"/>
      <c r="K25" s="377" t="s">
        <v>226</v>
      </c>
      <c r="L25" s="420"/>
      <c r="M25" s="420"/>
      <c r="N25" s="421"/>
      <c r="O25" s="422" t="s">
        <v>220</v>
      </c>
      <c r="P25" s="260" t="s">
        <v>100</v>
      </c>
      <c r="Q25" s="261">
        <v>0</v>
      </c>
      <c r="R25" s="262">
        <v>1</v>
      </c>
      <c r="S25" s="262" t="s">
        <v>100</v>
      </c>
      <c r="T25" s="263">
        <v>0</v>
      </c>
      <c r="U25" s="379"/>
      <c r="V25" s="380"/>
      <c r="W25" s="380"/>
      <c r="X25" s="378"/>
      <c r="Y25" s="161"/>
    </row>
    <row r="26" spans="1:25" ht="12.75" customHeight="1">
      <c r="A26" s="186"/>
      <c r="B26" s="186"/>
      <c r="C26" s="186"/>
      <c r="D26" s="186"/>
      <c r="E26" s="187"/>
      <c r="F26" s="187"/>
      <c r="G26" s="277"/>
      <c r="H26" s="148"/>
      <c r="I26" s="250"/>
      <c r="J26" s="534"/>
      <c r="K26" s="412" t="s">
        <v>223</v>
      </c>
      <c r="L26" s="423"/>
      <c r="M26" s="423"/>
      <c r="N26" s="424"/>
      <c r="O26" s="425" t="s">
        <v>221</v>
      </c>
      <c r="P26" s="355" t="s">
        <v>6</v>
      </c>
      <c r="Q26" s="418">
        <v>0</v>
      </c>
      <c r="R26" s="366">
        <v>9999</v>
      </c>
      <c r="S26" s="366">
        <v>0.001</v>
      </c>
      <c r="T26" s="356">
        <v>0.4</v>
      </c>
      <c r="U26" s="361"/>
      <c r="V26" s="368"/>
      <c r="W26" s="368"/>
      <c r="X26" s="363"/>
      <c r="Y26" s="161"/>
    </row>
    <row r="27" spans="1:25" ht="12.75" customHeight="1">
      <c r="A27" s="186"/>
      <c r="B27" s="186"/>
      <c r="C27" s="186"/>
      <c r="D27" s="186"/>
      <c r="E27" s="187"/>
      <c r="F27" s="187"/>
      <c r="G27" s="277"/>
      <c r="H27" s="148"/>
      <c r="I27" s="250"/>
      <c r="J27" s="534"/>
      <c r="K27" s="412" t="s">
        <v>222</v>
      </c>
      <c r="L27" s="423"/>
      <c r="M27" s="423"/>
      <c r="N27" s="424"/>
      <c r="O27" s="425" t="s">
        <v>139</v>
      </c>
      <c r="P27" s="355" t="s">
        <v>6</v>
      </c>
      <c r="Q27" s="418">
        <v>0</v>
      </c>
      <c r="R27" s="366">
        <v>9999</v>
      </c>
      <c r="S27" s="366">
        <v>0.001</v>
      </c>
      <c r="T27" s="419">
        <v>1</v>
      </c>
      <c r="U27" s="361"/>
      <c r="V27" s="368"/>
      <c r="W27" s="368"/>
      <c r="X27" s="363"/>
      <c r="Y27" s="161"/>
    </row>
    <row r="28" spans="1:25" ht="12.75" customHeight="1" thickBot="1">
      <c r="A28" s="186"/>
      <c r="B28" s="186"/>
      <c r="C28" s="186"/>
      <c r="D28" s="186"/>
      <c r="E28" s="187"/>
      <c r="F28" s="187"/>
      <c r="G28" s="277"/>
      <c r="H28" s="148"/>
      <c r="I28" s="250"/>
      <c r="J28" s="564"/>
      <c r="K28" s="412" t="s">
        <v>320</v>
      </c>
      <c r="L28" s="423"/>
      <c r="M28" s="423"/>
      <c r="N28" s="424"/>
      <c r="O28" s="425" t="s">
        <v>319</v>
      </c>
      <c r="P28" s="355" t="s">
        <v>6</v>
      </c>
      <c r="Q28" s="418">
        <v>0</v>
      </c>
      <c r="R28" s="366">
        <v>9999</v>
      </c>
      <c r="S28" s="366">
        <v>0.001</v>
      </c>
      <c r="T28" s="453">
        <v>0.05</v>
      </c>
      <c r="U28" s="361"/>
      <c r="V28" s="368"/>
      <c r="W28" s="368"/>
      <c r="X28" s="363"/>
      <c r="Y28" s="161"/>
    </row>
    <row r="29" spans="1:25" s="341" customFormat="1" ht="12.75" customHeight="1" thickBot="1" thickTop="1">
      <c r="A29" s="186"/>
      <c r="B29" s="186"/>
      <c r="C29" s="186"/>
      <c r="D29" s="186"/>
      <c r="E29" s="187"/>
      <c r="F29" s="187"/>
      <c r="G29" s="343" t="s">
        <v>144</v>
      </c>
      <c r="H29" s="151" t="s">
        <v>121</v>
      </c>
      <c r="I29" s="344">
        <v>100</v>
      </c>
      <c r="J29" s="533" t="s">
        <v>229</v>
      </c>
      <c r="K29" s="620" t="s">
        <v>227</v>
      </c>
      <c r="L29" s="573" t="s">
        <v>126</v>
      </c>
      <c r="M29" s="574"/>
      <c r="N29" s="575"/>
      <c r="O29" s="156" t="s">
        <v>181</v>
      </c>
      <c r="P29" s="143" t="s">
        <v>119</v>
      </c>
      <c r="Q29" s="151">
        <v>0.3</v>
      </c>
      <c r="R29" s="152">
        <v>264</v>
      </c>
      <c r="S29" s="152">
        <v>0.001</v>
      </c>
      <c r="T29" s="154">
        <v>45</v>
      </c>
      <c r="U29" s="349"/>
      <c r="V29" s="350"/>
      <c r="W29" s="350"/>
      <c r="X29" s="351"/>
      <c r="Y29" s="161"/>
    </row>
    <row r="30" spans="1:25" s="341" customFormat="1" ht="12.75" customHeight="1" thickBot="1">
      <c r="A30" s="186"/>
      <c r="B30" s="186"/>
      <c r="C30" s="186"/>
      <c r="D30" s="186"/>
      <c r="E30" s="187"/>
      <c r="F30" s="187"/>
      <c r="G30" s="195"/>
      <c r="H30" s="162"/>
      <c r="I30" s="190"/>
      <c r="J30" s="534"/>
      <c r="K30" s="621"/>
      <c r="L30" s="211" t="s">
        <v>123</v>
      </c>
      <c r="M30" s="211"/>
      <c r="N30" s="212"/>
      <c r="O30" s="413" t="s">
        <v>159</v>
      </c>
      <c r="P30" s="176" t="s">
        <v>100</v>
      </c>
      <c r="Q30" s="177">
        <v>1</v>
      </c>
      <c r="R30" s="162">
        <v>1.5</v>
      </c>
      <c r="S30" s="162">
        <v>0.01</v>
      </c>
      <c r="T30" s="178">
        <v>1.05</v>
      </c>
      <c r="U30" s="267"/>
      <c r="V30" s="200"/>
      <c r="W30" s="200"/>
      <c r="X30" s="352"/>
      <c r="Y30" s="161"/>
    </row>
    <row r="31" spans="1:25" s="341" customFormat="1" ht="12.75" customHeight="1" thickBot="1">
      <c r="A31" s="186"/>
      <c r="B31" s="186"/>
      <c r="C31" s="186"/>
      <c r="D31" s="186"/>
      <c r="E31" s="187"/>
      <c r="F31" s="187"/>
      <c r="G31" s="279" t="s">
        <v>144</v>
      </c>
      <c r="H31" s="253" t="s">
        <v>121</v>
      </c>
      <c r="I31" s="270">
        <v>100</v>
      </c>
      <c r="J31" s="534"/>
      <c r="K31" s="621" t="s">
        <v>228</v>
      </c>
      <c r="L31" s="606" t="s">
        <v>126</v>
      </c>
      <c r="M31" s="607"/>
      <c r="N31" s="608"/>
      <c r="O31" s="414" t="s">
        <v>181</v>
      </c>
      <c r="P31" s="252" t="s">
        <v>119</v>
      </c>
      <c r="Q31" s="253">
        <v>3</v>
      </c>
      <c r="R31" s="164">
        <v>264</v>
      </c>
      <c r="S31" s="164">
        <v>0.001</v>
      </c>
      <c r="T31" s="254">
        <v>6</v>
      </c>
      <c r="U31" s="415"/>
      <c r="V31" s="416"/>
      <c r="W31" s="416"/>
      <c r="X31" s="417"/>
      <c r="Y31" s="161"/>
    </row>
    <row r="32" spans="1:25" s="341" customFormat="1" ht="12.75" customHeight="1">
      <c r="A32" s="186"/>
      <c r="B32" s="186"/>
      <c r="C32" s="186"/>
      <c r="D32" s="186"/>
      <c r="E32" s="187"/>
      <c r="F32" s="187"/>
      <c r="G32" s="195"/>
      <c r="H32" s="162"/>
      <c r="I32" s="191"/>
      <c r="J32" s="534"/>
      <c r="K32" s="622"/>
      <c r="L32" s="426" t="s">
        <v>123</v>
      </c>
      <c r="M32" s="211"/>
      <c r="N32" s="212"/>
      <c r="O32" s="413" t="s">
        <v>159</v>
      </c>
      <c r="P32" s="176" t="s">
        <v>100</v>
      </c>
      <c r="Q32" s="177">
        <v>0.5</v>
      </c>
      <c r="R32" s="162">
        <v>1</v>
      </c>
      <c r="S32" s="162">
        <v>0.01</v>
      </c>
      <c r="T32" s="178">
        <v>0.95</v>
      </c>
      <c r="U32" s="267"/>
      <c r="V32" s="200"/>
      <c r="W32" s="200"/>
      <c r="X32" s="352"/>
      <c r="Y32" s="161"/>
    </row>
    <row r="33" spans="1:25" ht="12.75" customHeight="1" thickBot="1">
      <c r="A33" s="186"/>
      <c r="B33" s="186"/>
      <c r="C33" s="186"/>
      <c r="D33" s="186"/>
      <c r="E33" s="187"/>
      <c r="F33" s="187"/>
      <c r="G33" s="340"/>
      <c r="H33" s="372"/>
      <c r="I33" s="391"/>
      <c r="J33" s="564"/>
      <c r="K33" s="576" t="s">
        <v>224</v>
      </c>
      <c r="L33" s="577"/>
      <c r="M33" s="577"/>
      <c r="N33" s="578"/>
      <c r="O33" s="427" t="s">
        <v>230</v>
      </c>
      <c r="P33" s="232" t="s">
        <v>100</v>
      </c>
      <c r="Q33" s="271">
        <v>0</v>
      </c>
      <c r="R33" s="234">
        <v>1</v>
      </c>
      <c r="S33" s="234" t="s">
        <v>100</v>
      </c>
      <c r="T33" s="235">
        <v>0</v>
      </c>
      <c r="U33" s="230"/>
      <c r="V33" s="236"/>
      <c r="W33" s="236"/>
      <c r="X33" s="223"/>
      <c r="Y33" s="161"/>
    </row>
    <row r="34" spans="1:25" ht="15.75" thickTop="1">
      <c r="A34" s="186"/>
      <c r="B34" s="186"/>
      <c r="C34" s="186"/>
      <c r="D34" s="186"/>
      <c r="E34" s="187"/>
      <c r="F34" s="187"/>
      <c r="G34" s="343" t="s">
        <v>143</v>
      </c>
      <c r="H34" s="152"/>
      <c r="I34" s="344">
        <v>5</v>
      </c>
      <c r="J34" s="535" t="s">
        <v>178</v>
      </c>
      <c r="K34" s="203" t="s">
        <v>122</v>
      </c>
      <c r="L34" s="204"/>
      <c r="M34" s="204"/>
      <c r="N34" s="205"/>
      <c r="O34" s="158" t="s">
        <v>175</v>
      </c>
      <c r="P34" s="194" t="s">
        <v>5</v>
      </c>
      <c r="Q34" s="151">
        <v>0.005</v>
      </c>
      <c r="R34" s="152">
        <v>4</v>
      </c>
      <c r="S34" s="152">
        <v>0.001</v>
      </c>
      <c r="T34" s="154">
        <v>0.1</v>
      </c>
      <c r="U34" s="357"/>
      <c r="V34" s="350"/>
      <c r="W34" s="350"/>
      <c r="X34" s="205"/>
      <c r="Y34" s="533">
        <v>1</v>
      </c>
    </row>
    <row r="35" spans="1:25" ht="15">
      <c r="A35" s="186"/>
      <c r="B35" s="186"/>
      <c r="C35" s="186"/>
      <c r="D35" s="186"/>
      <c r="E35" s="187"/>
      <c r="F35" s="187"/>
      <c r="G35" s="251"/>
      <c r="H35" s="144"/>
      <c r="I35" s="250"/>
      <c r="J35" s="536"/>
      <c r="K35" s="358" t="s">
        <v>123</v>
      </c>
      <c r="L35" s="359"/>
      <c r="M35" s="359"/>
      <c r="N35" s="346"/>
      <c r="O35" s="193" t="s">
        <v>159</v>
      </c>
      <c r="P35" s="147" t="s">
        <v>100</v>
      </c>
      <c r="Q35" s="144">
        <v>0.5</v>
      </c>
      <c r="R35" s="145">
        <v>1</v>
      </c>
      <c r="S35" s="145">
        <v>0.01</v>
      </c>
      <c r="T35" s="146">
        <v>0.95</v>
      </c>
      <c r="U35" s="360"/>
      <c r="V35" s="180"/>
      <c r="W35" s="180"/>
      <c r="X35" s="346"/>
      <c r="Y35" s="534"/>
    </row>
    <row r="36" spans="1:25" ht="15" customHeight="1">
      <c r="A36" s="186"/>
      <c r="B36" s="186"/>
      <c r="C36" s="186"/>
      <c r="D36" s="186"/>
      <c r="E36" s="187"/>
      <c r="F36" s="187"/>
      <c r="G36" s="353"/>
      <c r="H36" s="144"/>
      <c r="I36" s="250"/>
      <c r="J36" s="536"/>
      <c r="K36" s="361" t="s">
        <v>177</v>
      </c>
      <c r="L36" s="362"/>
      <c r="M36" s="362"/>
      <c r="N36" s="363"/>
      <c r="O36" s="364" t="s">
        <v>176</v>
      </c>
      <c r="P36" s="355" t="s">
        <v>120</v>
      </c>
      <c r="Q36" s="365">
        <v>0</v>
      </c>
      <c r="R36" s="366">
        <v>9999</v>
      </c>
      <c r="S36" s="366">
        <v>0.001</v>
      </c>
      <c r="T36" s="356">
        <v>0.2</v>
      </c>
      <c r="U36" s="367"/>
      <c r="V36" s="368"/>
      <c r="W36" s="368"/>
      <c r="X36" s="363"/>
      <c r="Y36" s="161"/>
    </row>
    <row r="37" spans="1:25" ht="15" customHeight="1">
      <c r="A37" s="186"/>
      <c r="B37" s="186"/>
      <c r="C37" s="186"/>
      <c r="D37" s="186"/>
      <c r="E37" s="187"/>
      <c r="F37" s="187"/>
      <c r="G37" s="251"/>
      <c r="H37" s="144"/>
      <c r="I37" s="147"/>
      <c r="J37" s="536"/>
      <c r="K37" s="243" t="s">
        <v>222</v>
      </c>
      <c r="L37" s="237"/>
      <c r="M37" s="237"/>
      <c r="N37" s="238"/>
      <c r="O37" s="244" t="s">
        <v>321</v>
      </c>
      <c r="P37" s="355" t="s">
        <v>120</v>
      </c>
      <c r="Q37" s="365">
        <v>0</v>
      </c>
      <c r="R37" s="366">
        <v>9999</v>
      </c>
      <c r="S37" s="366">
        <v>0.001</v>
      </c>
      <c r="T37" s="272">
        <v>0.1</v>
      </c>
      <c r="U37" s="243"/>
      <c r="V37" s="246"/>
      <c r="W37" s="246"/>
      <c r="X37" s="238"/>
      <c r="Y37" s="161"/>
    </row>
    <row r="38" spans="1:25" ht="15" customHeight="1">
      <c r="A38" s="186"/>
      <c r="B38" s="186"/>
      <c r="C38" s="186"/>
      <c r="D38" s="186"/>
      <c r="E38" s="187"/>
      <c r="F38" s="187"/>
      <c r="G38" s="267"/>
      <c r="H38" s="177"/>
      <c r="I38" s="176"/>
      <c r="J38" s="536"/>
      <c r="K38" s="224" t="s">
        <v>179</v>
      </c>
      <c r="L38" s="225"/>
      <c r="M38" s="225"/>
      <c r="N38" s="226"/>
      <c r="O38" s="227" t="s">
        <v>178</v>
      </c>
      <c r="P38" s="369" t="s">
        <v>100</v>
      </c>
      <c r="Q38" s="370">
        <v>0</v>
      </c>
      <c r="R38" s="371">
        <v>1</v>
      </c>
      <c r="S38" s="371" t="s">
        <v>100</v>
      </c>
      <c r="T38" s="228">
        <v>0</v>
      </c>
      <c r="U38" s="224"/>
      <c r="V38" s="229"/>
      <c r="W38" s="229"/>
      <c r="X38" s="226"/>
      <c r="Y38" s="161"/>
    </row>
    <row r="39" spans="1:25" ht="15" customHeight="1" thickBot="1">
      <c r="A39" s="186"/>
      <c r="B39" s="186"/>
      <c r="C39" s="186"/>
      <c r="D39" s="186"/>
      <c r="E39" s="187"/>
      <c r="F39" s="187"/>
      <c r="G39" s="256"/>
      <c r="H39" s="372"/>
      <c r="I39" s="373"/>
      <c r="J39" s="536"/>
      <c r="K39" s="230" t="s">
        <v>180</v>
      </c>
      <c r="L39" s="222"/>
      <c r="M39" s="222"/>
      <c r="N39" s="223"/>
      <c r="O39" s="231" t="s">
        <v>401</v>
      </c>
      <c r="P39" s="232" t="s">
        <v>100</v>
      </c>
      <c r="Q39" s="233">
        <v>0</v>
      </c>
      <c r="R39" s="234">
        <v>1</v>
      </c>
      <c r="S39" s="234" t="s">
        <v>100</v>
      </c>
      <c r="T39" s="235">
        <v>0</v>
      </c>
      <c r="U39" s="230"/>
      <c r="V39" s="236"/>
      <c r="W39" s="236"/>
      <c r="X39" s="223"/>
      <c r="Y39" s="161"/>
    </row>
    <row r="40" spans="1:25" ht="15" customHeight="1" thickTop="1">
      <c r="A40" s="186"/>
      <c r="B40" s="186"/>
      <c r="C40" s="186"/>
      <c r="D40" s="186"/>
      <c r="E40" s="187"/>
      <c r="F40" s="187"/>
      <c r="G40" s="343" t="s">
        <v>322</v>
      </c>
      <c r="H40" s="152"/>
      <c r="I40" s="344">
        <v>33.3</v>
      </c>
      <c r="J40" s="533" t="s">
        <v>323</v>
      </c>
      <c r="K40" s="539" t="s">
        <v>324</v>
      </c>
      <c r="L40" s="204" t="s">
        <v>126</v>
      </c>
      <c r="M40" s="204"/>
      <c r="N40" s="205"/>
      <c r="O40" s="345" t="s">
        <v>181</v>
      </c>
      <c r="P40" s="143" t="s">
        <v>119</v>
      </c>
      <c r="Q40" s="151">
        <v>0.3</v>
      </c>
      <c r="R40" s="152">
        <v>264</v>
      </c>
      <c r="S40" s="152">
        <v>0.01</v>
      </c>
      <c r="T40" s="154">
        <v>30</v>
      </c>
      <c r="U40" s="175"/>
      <c r="V40" s="152"/>
      <c r="W40" s="152"/>
      <c r="X40" s="143"/>
      <c r="Y40" s="533">
        <v>4</v>
      </c>
    </row>
    <row r="41" spans="1:25" ht="15" customHeight="1" thickBot="1">
      <c r="A41" s="186"/>
      <c r="B41" s="186"/>
      <c r="C41" s="186"/>
      <c r="D41" s="186"/>
      <c r="E41" s="187"/>
      <c r="F41" s="187"/>
      <c r="G41" s="195"/>
      <c r="H41" s="177"/>
      <c r="I41" s="374"/>
      <c r="J41" s="534"/>
      <c r="K41" s="540"/>
      <c r="L41" s="383" t="s">
        <v>123</v>
      </c>
      <c r="M41" s="383"/>
      <c r="N41" s="384"/>
      <c r="O41" s="281" t="s">
        <v>124</v>
      </c>
      <c r="P41" s="266" t="s">
        <v>100</v>
      </c>
      <c r="Q41" s="265">
        <v>0.5</v>
      </c>
      <c r="R41" s="182">
        <v>1</v>
      </c>
      <c r="S41" s="182">
        <v>0.01</v>
      </c>
      <c r="T41" s="275">
        <v>0.95</v>
      </c>
      <c r="U41" s="276"/>
      <c r="V41" s="182"/>
      <c r="W41" s="182"/>
      <c r="X41" s="266"/>
      <c r="Y41" s="534"/>
    </row>
    <row r="42" spans="1:25" ht="15" customHeight="1" thickTop="1">
      <c r="A42" s="186"/>
      <c r="B42" s="186"/>
      <c r="C42" s="186"/>
      <c r="D42" s="186"/>
      <c r="E42" s="187"/>
      <c r="F42" s="187"/>
      <c r="G42" s="454" t="s">
        <v>325</v>
      </c>
      <c r="H42" s="164"/>
      <c r="I42" s="270">
        <v>0.6</v>
      </c>
      <c r="J42" s="534"/>
      <c r="K42" s="557" t="s">
        <v>326</v>
      </c>
      <c r="L42" s="381" t="s">
        <v>122</v>
      </c>
      <c r="M42" s="381"/>
      <c r="N42" s="382"/>
      <c r="O42" s="255" t="s">
        <v>175</v>
      </c>
      <c r="P42" s="252" t="s">
        <v>47</v>
      </c>
      <c r="Q42" s="253">
        <v>0.002</v>
      </c>
      <c r="R42" s="164">
        <v>1.6</v>
      </c>
      <c r="S42" s="164">
        <v>0.001</v>
      </c>
      <c r="T42" s="254">
        <v>0.01</v>
      </c>
      <c r="U42" s="274"/>
      <c r="V42" s="164"/>
      <c r="W42" s="164"/>
      <c r="X42" s="252"/>
      <c r="Y42" s="533">
        <v>4</v>
      </c>
    </row>
    <row r="43" spans="1:25" ht="15" customHeight="1" thickBot="1">
      <c r="A43" s="186"/>
      <c r="B43" s="186"/>
      <c r="C43" s="186"/>
      <c r="D43" s="186"/>
      <c r="E43" s="187"/>
      <c r="F43" s="187"/>
      <c r="G43" s="455"/>
      <c r="H43" s="144"/>
      <c r="I43" s="210"/>
      <c r="J43" s="534"/>
      <c r="K43" s="540"/>
      <c r="L43" s="383" t="s">
        <v>123</v>
      </c>
      <c r="M43" s="383"/>
      <c r="N43" s="384"/>
      <c r="O43" s="281" t="s">
        <v>147</v>
      </c>
      <c r="P43" s="266" t="s">
        <v>100</v>
      </c>
      <c r="Q43" s="265">
        <v>0.5</v>
      </c>
      <c r="R43" s="182">
        <v>1</v>
      </c>
      <c r="S43" s="182">
        <v>0.01</v>
      </c>
      <c r="T43" s="275">
        <v>0.95</v>
      </c>
      <c r="U43" s="276"/>
      <c r="V43" s="182"/>
      <c r="W43" s="182"/>
      <c r="X43" s="266"/>
      <c r="Y43" s="534"/>
    </row>
    <row r="44" spans="1:25" ht="15" customHeight="1">
      <c r="A44" s="186"/>
      <c r="B44" s="186"/>
      <c r="C44" s="186"/>
      <c r="D44" s="186"/>
      <c r="E44" s="187"/>
      <c r="F44" s="187"/>
      <c r="G44" s="456"/>
      <c r="H44" s="148"/>
      <c r="I44" s="250"/>
      <c r="J44" s="534"/>
      <c r="K44" s="412" t="s">
        <v>327</v>
      </c>
      <c r="L44" s="457"/>
      <c r="M44" s="457"/>
      <c r="N44" s="458"/>
      <c r="O44" s="459" t="s">
        <v>328</v>
      </c>
      <c r="P44" s="355" t="s">
        <v>120</v>
      </c>
      <c r="Q44" s="460">
        <v>0</v>
      </c>
      <c r="R44" s="366">
        <v>9999</v>
      </c>
      <c r="S44" s="366">
        <v>0.001</v>
      </c>
      <c r="T44" s="356">
        <v>0.02</v>
      </c>
      <c r="U44" s="461"/>
      <c r="V44" s="462"/>
      <c r="W44" s="462"/>
      <c r="X44" s="463"/>
      <c r="Y44" s="161"/>
    </row>
    <row r="45" spans="1:25" ht="15" customHeight="1">
      <c r="A45" s="186"/>
      <c r="B45" s="186"/>
      <c r="C45" s="186"/>
      <c r="D45" s="186"/>
      <c r="E45" s="187"/>
      <c r="F45" s="187"/>
      <c r="G45" s="456"/>
      <c r="H45" s="148"/>
      <c r="I45" s="250"/>
      <c r="J45" s="534"/>
      <c r="K45" s="239" t="s">
        <v>329</v>
      </c>
      <c r="L45" s="241"/>
      <c r="M45" s="241"/>
      <c r="N45" s="242"/>
      <c r="O45" s="348" t="s">
        <v>330</v>
      </c>
      <c r="P45" s="257" t="s">
        <v>120</v>
      </c>
      <c r="Q45" s="258">
        <v>0</v>
      </c>
      <c r="R45" s="259">
        <v>9999</v>
      </c>
      <c r="S45" s="259">
        <v>0.001</v>
      </c>
      <c r="T45" s="245">
        <v>0</v>
      </c>
      <c r="U45" s="464"/>
      <c r="V45" s="247"/>
      <c r="W45" s="247"/>
      <c r="X45" s="248"/>
      <c r="Y45" s="161"/>
    </row>
    <row r="46" spans="1:25" ht="15" customHeight="1">
      <c r="A46" s="186"/>
      <c r="B46" s="186"/>
      <c r="C46" s="186"/>
      <c r="D46" s="186"/>
      <c r="E46" s="187"/>
      <c r="F46" s="187"/>
      <c r="G46" s="155"/>
      <c r="H46" s="148"/>
      <c r="I46" s="250"/>
      <c r="J46" s="534"/>
      <c r="K46" s="218" t="s">
        <v>331</v>
      </c>
      <c r="L46" s="219"/>
      <c r="M46" s="219"/>
      <c r="N46" s="220"/>
      <c r="O46" s="268" t="s">
        <v>332</v>
      </c>
      <c r="P46" s="214" t="s">
        <v>100</v>
      </c>
      <c r="Q46" s="215">
        <v>0</v>
      </c>
      <c r="R46" s="216">
        <v>1</v>
      </c>
      <c r="S46" s="216" t="s">
        <v>100</v>
      </c>
      <c r="T46" s="217">
        <v>0</v>
      </c>
      <c r="U46" s="249"/>
      <c r="V46" s="216"/>
      <c r="W46" s="216"/>
      <c r="X46" s="214"/>
      <c r="Y46" s="161"/>
    </row>
    <row r="47" spans="1:25" ht="15" customHeight="1">
      <c r="A47" s="186"/>
      <c r="B47" s="186"/>
      <c r="C47" s="186"/>
      <c r="D47" s="186"/>
      <c r="E47" s="187"/>
      <c r="F47" s="187"/>
      <c r="G47" s="155"/>
      <c r="H47" s="148"/>
      <c r="I47" s="250"/>
      <c r="J47" s="534"/>
      <c r="K47" s="558" t="s">
        <v>333</v>
      </c>
      <c r="L47" s="559"/>
      <c r="M47" s="559"/>
      <c r="N47" s="560"/>
      <c r="O47" s="213" t="s">
        <v>334</v>
      </c>
      <c r="P47" s="214" t="s">
        <v>100</v>
      </c>
      <c r="Q47" s="215">
        <v>0</v>
      </c>
      <c r="R47" s="216">
        <v>1</v>
      </c>
      <c r="S47" s="216" t="s">
        <v>100</v>
      </c>
      <c r="T47" s="217">
        <v>0</v>
      </c>
      <c r="U47" s="249"/>
      <c r="V47" s="216"/>
      <c r="W47" s="216"/>
      <c r="X47" s="214"/>
      <c r="Y47" s="161"/>
    </row>
    <row r="48" spans="1:25" ht="15" customHeight="1" thickBot="1">
      <c r="A48" s="186"/>
      <c r="B48" s="186"/>
      <c r="C48" s="186"/>
      <c r="D48" s="186"/>
      <c r="E48" s="187"/>
      <c r="F48" s="187"/>
      <c r="G48" s="283"/>
      <c r="H48" s="265"/>
      <c r="I48" s="266"/>
      <c r="J48" s="534"/>
      <c r="K48" s="465" t="s">
        <v>335</v>
      </c>
      <c r="L48" s="466"/>
      <c r="M48" s="466"/>
      <c r="N48" s="467"/>
      <c r="O48" s="468" t="s">
        <v>336</v>
      </c>
      <c r="P48" s="469" t="s">
        <v>100</v>
      </c>
      <c r="Q48" s="470">
        <v>0</v>
      </c>
      <c r="R48" s="471">
        <v>1</v>
      </c>
      <c r="S48" s="471" t="s">
        <v>100</v>
      </c>
      <c r="T48" s="228">
        <v>0</v>
      </c>
      <c r="U48" s="472"/>
      <c r="V48" s="471"/>
      <c r="W48" s="471"/>
      <c r="X48" s="469"/>
      <c r="Y48" s="161"/>
    </row>
    <row r="49" spans="1:25" ht="15" customHeight="1">
      <c r="A49" s="186"/>
      <c r="B49" s="186"/>
      <c r="C49" s="186"/>
      <c r="D49" s="186"/>
      <c r="E49" s="187"/>
      <c r="F49" s="187"/>
      <c r="G49" s="454" t="s">
        <v>325</v>
      </c>
      <c r="H49" s="148"/>
      <c r="I49" s="250">
        <v>0.6</v>
      </c>
      <c r="J49" s="534"/>
      <c r="K49" s="561" t="s">
        <v>337</v>
      </c>
      <c r="L49" s="473" t="s">
        <v>122</v>
      </c>
      <c r="M49" s="474"/>
      <c r="N49" s="475"/>
      <c r="O49" s="255" t="s">
        <v>135</v>
      </c>
      <c r="P49" s="252" t="s">
        <v>47</v>
      </c>
      <c r="Q49" s="253">
        <v>0.002</v>
      </c>
      <c r="R49" s="164">
        <v>1.6</v>
      </c>
      <c r="S49" s="164">
        <v>0.01</v>
      </c>
      <c r="T49" s="254">
        <v>0.01</v>
      </c>
      <c r="U49" s="476"/>
      <c r="V49" s="477"/>
      <c r="W49" s="477"/>
      <c r="X49" s="478"/>
      <c r="Y49" s="479"/>
    </row>
    <row r="50" spans="1:25" ht="15" customHeight="1">
      <c r="A50" s="186"/>
      <c r="B50" s="186"/>
      <c r="C50" s="186"/>
      <c r="D50" s="186"/>
      <c r="E50" s="187"/>
      <c r="F50" s="187"/>
      <c r="G50" s="155" t="s">
        <v>322</v>
      </c>
      <c r="H50" s="148"/>
      <c r="I50" s="250">
        <v>33.3</v>
      </c>
      <c r="J50" s="534"/>
      <c r="K50" s="562"/>
      <c r="L50" s="480" t="s">
        <v>338</v>
      </c>
      <c r="M50" s="481"/>
      <c r="N50" s="482"/>
      <c r="O50" s="193" t="s">
        <v>339</v>
      </c>
      <c r="P50" s="147" t="s">
        <v>100</v>
      </c>
      <c r="Q50" s="144">
        <v>0.5</v>
      </c>
      <c r="R50" s="145">
        <v>1</v>
      </c>
      <c r="S50" s="145">
        <v>0.01</v>
      </c>
      <c r="T50" s="146">
        <v>0.9</v>
      </c>
      <c r="U50" s="483"/>
      <c r="V50" s="484"/>
      <c r="W50" s="484"/>
      <c r="X50" s="485"/>
      <c r="Y50" s="479"/>
    </row>
    <row r="51" spans="1:25" ht="15" customHeight="1">
      <c r="A51" s="186"/>
      <c r="B51" s="186"/>
      <c r="C51" s="186"/>
      <c r="D51" s="186"/>
      <c r="E51" s="187"/>
      <c r="F51" s="187"/>
      <c r="G51" s="155"/>
      <c r="H51" s="148"/>
      <c r="I51" s="250"/>
      <c r="J51" s="534"/>
      <c r="K51" s="562"/>
      <c r="L51" s="480" t="s">
        <v>126</v>
      </c>
      <c r="M51" s="481"/>
      <c r="N51" s="482"/>
      <c r="O51" s="193" t="s">
        <v>136</v>
      </c>
      <c r="P51" s="147" t="s">
        <v>119</v>
      </c>
      <c r="Q51" s="144">
        <v>1</v>
      </c>
      <c r="R51" s="145">
        <v>150</v>
      </c>
      <c r="S51" s="145">
        <v>0.1</v>
      </c>
      <c r="T51" s="146">
        <v>30</v>
      </c>
      <c r="U51" s="483"/>
      <c r="V51" s="484"/>
      <c r="W51" s="484"/>
      <c r="X51" s="485"/>
      <c r="Y51" s="479"/>
    </row>
    <row r="52" spans="1:25" ht="15" customHeight="1">
      <c r="A52" s="186"/>
      <c r="B52" s="186"/>
      <c r="C52" s="186"/>
      <c r="D52" s="186"/>
      <c r="E52" s="187"/>
      <c r="F52" s="187"/>
      <c r="G52" s="155"/>
      <c r="H52" s="148"/>
      <c r="I52" s="250"/>
      <c r="J52" s="534"/>
      <c r="K52" s="562"/>
      <c r="L52" s="480" t="s">
        <v>340</v>
      </c>
      <c r="M52" s="481"/>
      <c r="N52" s="482"/>
      <c r="O52" s="193" t="s">
        <v>137</v>
      </c>
      <c r="P52" s="147" t="s">
        <v>100</v>
      </c>
      <c r="Q52" s="144">
        <v>0.5</v>
      </c>
      <c r="R52" s="145">
        <v>1</v>
      </c>
      <c r="S52" s="145">
        <v>0.01</v>
      </c>
      <c r="T52" s="146">
        <v>0.9</v>
      </c>
      <c r="U52" s="483"/>
      <c r="V52" s="484"/>
      <c r="W52" s="484"/>
      <c r="X52" s="485"/>
      <c r="Y52" s="479"/>
    </row>
    <row r="53" spans="1:25" ht="15" customHeight="1">
      <c r="A53" s="186"/>
      <c r="B53" s="186"/>
      <c r="C53" s="186"/>
      <c r="D53" s="186"/>
      <c r="E53" s="187"/>
      <c r="F53" s="187"/>
      <c r="G53" s="155"/>
      <c r="H53" s="148"/>
      <c r="I53" s="250"/>
      <c r="J53" s="534"/>
      <c r="K53" s="563"/>
      <c r="L53" s="480" t="s">
        <v>341</v>
      </c>
      <c r="M53" s="481"/>
      <c r="N53" s="482"/>
      <c r="O53" s="451" t="s">
        <v>125</v>
      </c>
      <c r="P53" s="176" t="s">
        <v>342</v>
      </c>
      <c r="Q53" s="452">
        <v>0</v>
      </c>
      <c r="R53" s="445">
        <v>359.9</v>
      </c>
      <c r="S53" s="445">
        <v>0.1</v>
      </c>
      <c r="T53" s="161">
        <v>90</v>
      </c>
      <c r="U53" s="483"/>
      <c r="V53" s="484"/>
      <c r="W53" s="484"/>
      <c r="X53" s="485"/>
      <c r="Y53" s="479"/>
    </row>
    <row r="54" spans="1:25" ht="15" customHeight="1">
      <c r="A54" s="186"/>
      <c r="B54" s="186"/>
      <c r="C54" s="186"/>
      <c r="D54" s="186"/>
      <c r="E54" s="187"/>
      <c r="F54" s="187"/>
      <c r="G54" s="251"/>
      <c r="H54" s="144"/>
      <c r="I54" s="210"/>
      <c r="J54" s="534"/>
      <c r="K54" s="239" t="s">
        <v>343</v>
      </c>
      <c r="L54" s="237"/>
      <c r="M54" s="237"/>
      <c r="N54" s="238"/>
      <c r="O54" s="244" t="s">
        <v>344</v>
      </c>
      <c r="P54" s="257" t="s">
        <v>120</v>
      </c>
      <c r="Q54" s="258">
        <v>0</v>
      </c>
      <c r="R54" s="259">
        <v>9999</v>
      </c>
      <c r="S54" s="259">
        <v>0.001</v>
      </c>
      <c r="T54" s="245">
        <v>0.02</v>
      </c>
      <c r="U54" s="316"/>
      <c r="V54" s="246"/>
      <c r="W54" s="246"/>
      <c r="X54" s="238"/>
      <c r="Y54" s="161"/>
    </row>
    <row r="55" spans="1:25" ht="15" customHeight="1">
      <c r="A55" s="186"/>
      <c r="B55" s="186"/>
      <c r="C55" s="186"/>
      <c r="D55" s="186"/>
      <c r="E55" s="187"/>
      <c r="F55" s="187"/>
      <c r="G55" s="251"/>
      <c r="H55" s="144"/>
      <c r="I55" s="210"/>
      <c r="J55" s="534"/>
      <c r="K55" s="239" t="s">
        <v>345</v>
      </c>
      <c r="L55" s="237"/>
      <c r="M55" s="237"/>
      <c r="N55" s="238"/>
      <c r="O55" s="244" t="s">
        <v>346</v>
      </c>
      <c r="P55" s="257" t="s">
        <v>120</v>
      </c>
      <c r="Q55" s="258">
        <v>0</v>
      </c>
      <c r="R55" s="259">
        <v>9999</v>
      </c>
      <c r="S55" s="259">
        <v>0.001</v>
      </c>
      <c r="T55" s="245">
        <v>0</v>
      </c>
      <c r="U55" s="316"/>
      <c r="V55" s="246"/>
      <c r="W55" s="246"/>
      <c r="X55" s="238"/>
      <c r="Y55" s="161"/>
    </row>
    <row r="56" spans="1:25" ht="15" customHeight="1">
      <c r="A56" s="186"/>
      <c r="B56" s="186"/>
      <c r="C56" s="186"/>
      <c r="D56" s="186"/>
      <c r="E56" s="187"/>
      <c r="F56" s="187"/>
      <c r="G56" s="251"/>
      <c r="H56" s="144"/>
      <c r="I56" s="147"/>
      <c r="J56" s="534"/>
      <c r="K56" s="377" t="s">
        <v>347</v>
      </c>
      <c r="L56" s="486"/>
      <c r="M56" s="486"/>
      <c r="N56" s="378"/>
      <c r="O56" s="487" t="s">
        <v>348</v>
      </c>
      <c r="P56" s="260" t="s">
        <v>100</v>
      </c>
      <c r="Q56" s="261">
        <v>0</v>
      </c>
      <c r="R56" s="262">
        <v>1</v>
      </c>
      <c r="S56" s="262" t="s">
        <v>100</v>
      </c>
      <c r="T56" s="263">
        <v>0</v>
      </c>
      <c r="U56" s="379"/>
      <c r="V56" s="380"/>
      <c r="W56" s="380"/>
      <c r="X56" s="378"/>
      <c r="Y56" s="161"/>
    </row>
    <row r="57" spans="1:25" ht="15" customHeight="1" thickBot="1">
      <c r="A57" s="186"/>
      <c r="B57" s="186"/>
      <c r="C57" s="186"/>
      <c r="D57" s="186"/>
      <c r="E57" s="187"/>
      <c r="F57" s="187"/>
      <c r="G57" s="264"/>
      <c r="H57" s="265"/>
      <c r="I57" s="266"/>
      <c r="J57" s="534"/>
      <c r="K57" s="488" t="s">
        <v>349</v>
      </c>
      <c r="L57" s="489"/>
      <c r="M57" s="489"/>
      <c r="N57" s="490"/>
      <c r="O57" s="491" t="s">
        <v>350</v>
      </c>
      <c r="P57" s="492" t="s">
        <v>100</v>
      </c>
      <c r="Q57" s="493">
        <v>0</v>
      </c>
      <c r="R57" s="494">
        <v>1</v>
      </c>
      <c r="S57" s="494" t="s">
        <v>100</v>
      </c>
      <c r="T57" s="495">
        <v>0</v>
      </c>
      <c r="U57" s="496"/>
      <c r="V57" s="497"/>
      <c r="W57" s="497"/>
      <c r="X57" s="490"/>
      <c r="Y57" s="161"/>
    </row>
    <row r="58" spans="1:25" ht="15" customHeight="1">
      <c r="A58" s="186"/>
      <c r="B58" s="186"/>
      <c r="C58" s="186"/>
      <c r="D58" s="186"/>
      <c r="E58" s="187"/>
      <c r="F58" s="187"/>
      <c r="G58" s="454" t="s">
        <v>325</v>
      </c>
      <c r="H58" s="164"/>
      <c r="I58" s="270">
        <v>0.6</v>
      </c>
      <c r="J58" s="534"/>
      <c r="K58" s="562" t="s">
        <v>351</v>
      </c>
      <c r="L58" s="498" t="s">
        <v>352</v>
      </c>
      <c r="M58" s="498"/>
      <c r="N58" s="499"/>
      <c r="O58" s="500" t="s">
        <v>353</v>
      </c>
      <c r="P58" s="501" t="s">
        <v>47</v>
      </c>
      <c r="Q58" s="502">
        <v>0.1</v>
      </c>
      <c r="R58" s="503">
        <v>500</v>
      </c>
      <c r="S58" s="503">
        <v>0.1</v>
      </c>
      <c r="T58" s="504">
        <v>20</v>
      </c>
      <c r="U58" s="505"/>
      <c r="V58" s="506"/>
      <c r="W58" s="506"/>
      <c r="X58" s="499"/>
      <c r="Y58" s="161"/>
    </row>
    <row r="59" spans="1:25" ht="15" customHeight="1">
      <c r="A59" s="186"/>
      <c r="B59" s="186"/>
      <c r="C59" s="186"/>
      <c r="D59" s="186"/>
      <c r="E59" s="187"/>
      <c r="F59" s="187"/>
      <c r="G59" s="155" t="s">
        <v>322</v>
      </c>
      <c r="H59" s="148"/>
      <c r="I59" s="250">
        <v>33.3</v>
      </c>
      <c r="J59" s="534"/>
      <c r="K59" s="562"/>
      <c r="L59" s="507" t="s">
        <v>354</v>
      </c>
      <c r="M59" s="507"/>
      <c r="N59" s="508"/>
      <c r="O59" s="509" t="s">
        <v>355</v>
      </c>
      <c r="P59" s="510" t="s">
        <v>100</v>
      </c>
      <c r="Q59" s="511">
        <v>0.1</v>
      </c>
      <c r="R59" s="512">
        <v>1</v>
      </c>
      <c r="S59" s="512">
        <v>0.01</v>
      </c>
      <c r="T59" s="479">
        <v>0.5</v>
      </c>
      <c r="U59" s="513"/>
      <c r="V59" s="514"/>
      <c r="W59" s="514"/>
      <c r="X59" s="508"/>
      <c r="Y59" s="161"/>
    </row>
    <row r="60" spans="1:25" ht="15" customHeight="1">
      <c r="A60" s="186"/>
      <c r="B60" s="186"/>
      <c r="C60" s="186"/>
      <c r="D60" s="186"/>
      <c r="E60" s="187"/>
      <c r="F60" s="187"/>
      <c r="G60" s="155" t="s">
        <v>356</v>
      </c>
      <c r="H60" s="144"/>
      <c r="I60" s="147">
        <v>100</v>
      </c>
      <c r="J60" s="534"/>
      <c r="K60" s="239" t="s">
        <v>357</v>
      </c>
      <c r="L60" s="237"/>
      <c r="M60" s="237"/>
      <c r="N60" s="238"/>
      <c r="O60" s="244" t="s">
        <v>358</v>
      </c>
      <c r="P60" s="257" t="s">
        <v>120</v>
      </c>
      <c r="Q60" s="258">
        <v>0</v>
      </c>
      <c r="R60" s="259">
        <v>9999</v>
      </c>
      <c r="S60" s="259">
        <v>0.001</v>
      </c>
      <c r="T60" s="245">
        <v>0.4</v>
      </c>
      <c r="U60" s="243"/>
      <c r="V60" s="246"/>
      <c r="W60" s="246"/>
      <c r="X60" s="238"/>
      <c r="Y60" s="161"/>
    </row>
    <row r="61" spans="1:25" ht="15" customHeight="1">
      <c r="A61" s="186"/>
      <c r="B61" s="186"/>
      <c r="C61" s="186"/>
      <c r="D61" s="186"/>
      <c r="E61" s="187"/>
      <c r="F61" s="187"/>
      <c r="G61" s="251"/>
      <c r="H61" s="144"/>
      <c r="I61" s="147"/>
      <c r="J61" s="534"/>
      <c r="K61" s="239" t="s">
        <v>359</v>
      </c>
      <c r="L61" s="237"/>
      <c r="M61" s="237"/>
      <c r="N61" s="238"/>
      <c r="O61" s="244" t="s">
        <v>140</v>
      </c>
      <c r="P61" s="257" t="s">
        <v>120</v>
      </c>
      <c r="Q61" s="258">
        <v>0</v>
      </c>
      <c r="R61" s="259">
        <v>9999</v>
      </c>
      <c r="S61" s="259">
        <v>0.001</v>
      </c>
      <c r="T61" s="272">
        <v>0.01</v>
      </c>
      <c r="U61" s="243"/>
      <c r="V61" s="246"/>
      <c r="W61" s="246"/>
      <c r="X61" s="238"/>
      <c r="Y61" s="161"/>
    </row>
    <row r="62" spans="1:25" ht="15" customHeight="1">
      <c r="A62" s="186"/>
      <c r="B62" s="186"/>
      <c r="C62" s="186"/>
      <c r="D62" s="186"/>
      <c r="E62" s="187"/>
      <c r="F62" s="187"/>
      <c r="G62" s="251"/>
      <c r="H62" s="144"/>
      <c r="I62" s="147"/>
      <c r="J62" s="534"/>
      <c r="K62" s="239" t="s">
        <v>359</v>
      </c>
      <c r="L62" s="237"/>
      <c r="M62" s="237"/>
      <c r="N62" s="238"/>
      <c r="O62" s="244" t="s">
        <v>149</v>
      </c>
      <c r="P62" s="257" t="s">
        <v>120</v>
      </c>
      <c r="Q62" s="258">
        <v>0</v>
      </c>
      <c r="R62" s="259">
        <v>9999</v>
      </c>
      <c r="S62" s="259">
        <v>0.001</v>
      </c>
      <c r="T62" s="272">
        <v>0.35</v>
      </c>
      <c r="U62" s="243"/>
      <c r="V62" s="246"/>
      <c r="W62" s="246"/>
      <c r="X62" s="238"/>
      <c r="Y62" s="161"/>
    </row>
    <row r="63" spans="1:25" ht="15" customHeight="1" thickBot="1">
      <c r="A63" s="186"/>
      <c r="B63" s="186"/>
      <c r="C63" s="186"/>
      <c r="D63" s="186"/>
      <c r="E63" s="187"/>
      <c r="F63" s="187"/>
      <c r="G63" s="264"/>
      <c r="H63" s="265"/>
      <c r="I63" s="266"/>
      <c r="J63" s="534"/>
      <c r="K63" s="488" t="s">
        <v>360</v>
      </c>
      <c r="L63" s="489"/>
      <c r="M63" s="489"/>
      <c r="N63" s="490"/>
      <c r="O63" s="491" t="s">
        <v>361</v>
      </c>
      <c r="P63" s="492" t="s">
        <v>100</v>
      </c>
      <c r="Q63" s="493">
        <v>0</v>
      </c>
      <c r="R63" s="494">
        <v>1</v>
      </c>
      <c r="S63" s="494" t="s">
        <v>100</v>
      </c>
      <c r="T63" s="495">
        <v>0</v>
      </c>
      <c r="U63" s="496"/>
      <c r="V63" s="497"/>
      <c r="W63" s="497"/>
      <c r="X63" s="490"/>
      <c r="Y63" s="161"/>
    </row>
    <row r="64" spans="1:25" ht="15" customHeight="1">
      <c r="A64" s="186"/>
      <c r="B64" s="186"/>
      <c r="C64" s="186"/>
      <c r="D64" s="186"/>
      <c r="E64" s="187"/>
      <c r="F64" s="187"/>
      <c r="G64" s="454" t="s">
        <v>325</v>
      </c>
      <c r="H64" s="164"/>
      <c r="I64" s="270">
        <v>0.6</v>
      </c>
      <c r="J64" s="534"/>
      <c r="K64" s="562" t="s">
        <v>362</v>
      </c>
      <c r="L64" s="498" t="s">
        <v>363</v>
      </c>
      <c r="M64" s="498"/>
      <c r="N64" s="499"/>
      <c r="O64" s="500" t="s">
        <v>364</v>
      </c>
      <c r="P64" s="501" t="s">
        <v>365</v>
      </c>
      <c r="Q64" s="502">
        <v>0</v>
      </c>
      <c r="R64" s="503">
        <v>200</v>
      </c>
      <c r="S64" s="503">
        <v>0.001</v>
      </c>
      <c r="T64" s="504">
        <v>0.005</v>
      </c>
      <c r="U64" s="505"/>
      <c r="V64" s="506"/>
      <c r="W64" s="506"/>
      <c r="X64" s="499"/>
      <c r="Y64" s="161"/>
    </row>
    <row r="65" spans="1:25" ht="15" customHeight="1">
      <c r="A65" s="186"/>
      <c r="B65" s="186"/>
      <c r="C65" s="186"/>
      <c r="D65" s="186"/>
      <c r="E65" s="187"/>
      <c r="F65" s="187"/>
      <c r="G65" s="155" t="s">
        <v>322</v>
      </c>
      <c r="H65" s="148"/>
      <c r="I65" s="250">
        <v>33.3</v>
      </c>
      <c r="J65" s="534"/>
      <c r="K65" s="563"/>
      <c r="L65" s="515" t="s">
        <v>123</v>
      </c>
      <c r="M65" s="515"/>
      <c r="N65" s="516"/>
      <c r="O65" s="517" t="s">
        <v>159</v>
      </c>
      <c r="P65" s="485" t="s">
        <v>100</v>
      </c>
      <c r="Q65" s="518">
        <v>0.5</v>
      </c>
      <c r="R65" s="484">
        <v>0.75</v>
      </c>
      <c r="S65" s="484">
        <v>0.01</v>
      </c>
      <c r="T65" s="519">
        <v>0.75</v>
      </c>
      <c r="U65" s="520"/>
      <c r="V65" s="521"/>
      <c r="W65" s="521"/>
      <c r="X65" s="516"/>
      <c r="Y65" s="161"/>
    </row>
    <row r="66" spans="1:25" ht="15" customHeight="1">
      <c r="A66" s="186"/>
      <c r="B66" s="186"/>
      <c r="C66" s="186"/>
      <c r="D66" s="186"/>
      <c r="E66" s="187"/>
      <c r="F66" s="187"/>
      <c r="G66" s="251"/>
      <c r="H66" s="144"/>
      <c r="I66" s="147"/>
      <c r="J66" s="534"/>
      <c r="K66" s="239" t="s">
        <v>366</v>
      </c>
      <c r="L66" s="237"/>
      <c r="M66" s="237"/>
      <c r="N66" s="238"/>
      <c r="O66" s="244" t="s">
        <v>367</v>
      </c>
      <c r="P66" s="257" t="s">
        <v>120</v>
      </c>
      <c r="Q66" s="258">
        <v>0</v>
      </c>
      <c r="R66" s="259">
        <v>9999</v>
      </c>
      <c r="S66" s="259">
        <v>0.001</v>
      </c>
      <c r="T66" s="245">
        <v>0.4</v>
      </c>
      <c r="U66" s="243"/>
      <c r="V66" s="246"/>
      <c r="W66" s="246"/>
      <c r="X66" s="238"/>
      <c r="Y66" s="161"/>
    </row>
    <row r="67" spans="1:25" ht="15" customHeight="1">
      <c r="A67" s="186"/>
      <c r="B67" s="186"/>
      <c r="C67" s="186"/>
      <c r="D67" s="186"/>
      <c r="E67" s="187"/>
      <c r="F67" s="187"/>
      <c r="G67" s="251"/>
      <c r="H67" s="144"/>
      <c r="I67" s="147"/>
      <c r="J67" s="534"/>
      <c r="K67" s="239" t="s">
        <v>359</v>
      </c>
      <c r="L67" s="237"/>
      <c r="M67" s="237"/>
      <c r="N67" s="238"/>
      <c r="O67" s="244" t="s">
        <v>370</v>
      </c>
      <c r="P67" s="257" t="s">
        <v>120</v>
      </c>
      <c r="Q67" s="258">
        <v>0</v>
      </c>
      <c r="R67" s="259">
        <v>9999</v>
      </c>
      <c r="S67" s="259">
        <v>0.001</v>
      </c>
      <c r="T67" s="272">
        <v>0.01</v>
      </c>
      <c r="U67" s="243"/>
      <c r="V67" s="246"/>
      <c r="W67" s="246"/>
      <c r="X67" s="238"/>
      <c r="Y67" s="161"/>
    </row>
    <row r="68" spans="1:25" ht="15" customHeight="1">
      <c r="A68" s="186"/>
      <c r="B68" s="186"/>
      <c r="C68" s="186"/>
      <c r="D68" s="186"/>
      <c r="E68" s="187"/>
      <c r="F68" s="187"/>
      <c r="G68" s="251"/>
      <c r="H68" s="144"/>
      <c r="I68" s="147"/>
      <c r="J68" s="534"/>
      <c r="K68" s="239" t="s">
        <v>359</v>
      </c>
      <c r="L68" s="237"/>
      <c r="M68" s="237"/>
      <c r="N68" s="238"/>
      <c r="O68" s="244" t="s">
        <v>371</v>
      </c>
      <c r="P68" s="257" t="s">
        <v>120</v>
      </c>
      <c r="Q68" s="258">
        <v>0</v>
      </c>
      <c r="R68" s="259">
        <v>9999</v>
      </c>
      <c r="S68" s="259">
        <v>0.001</v>
      </c>
      <c r="T68" s="272">
        <v>0.35</v>
      </c>
      <c r="U68" s="243"/>
      <c r="V68" s="246"/>
      <c r="W68" s="246"/>
      <c r="X68" s="238"/>
      <c r="Y68" s="161"/>
    </row>
    <row r="69" spans="1:25" ht="15" customHeight="1" thickBot="1">
      <c r="A69" s="186"/>
      <c r="B69" s="186"/>
      <c r="C69" s="186"/>
      <c r="D69" s="186"/>
      <c r="E69" s="187"/>
      <c r="F69" s="187"/>
      <c r="G69" s="267"/>
      <c r="H69" s="177"/>
      <c r="I69" s="176"/>
      <c r="J69" s="534"/>
      <c r="K69" s="465" t="s">
        <v>368</v>
      </c>
      <c r="L69" s="225"/>
      <c r="M69" s="225"/>
      <c r="N69" s="226"/>
      <c r="O69" s="227" t="s">
        <v>369</v>
      </c>
      <c r="P69" s="469" t="s">
        <v>100</v>
      </c>
      <c r="Q69" s="470">
        <v>0</v>
      </c>
      <c r="R69" s="471">
        <v>1</v>
      </c>
      <c r="S69" s="471" t="s">
        <v>100</v>
      </c>
      <c r="T69" s="228">
        <v>0</v>
      </c>
      <c r="U69" s="224"/>
      <c r="V69" s="229"/>
      <c r="W69" s="229"/>
      <c r="X69" s="226"/>
      <c r="Y69" s="161"/>
    </row>
    <row r="70" spans="1:25" ht="15" customHeight="1" thickTop="1">
      <c r="A70" s="186"/>
      <c r="B70" s="186"/>
      <c r="C70" s="186"/>
      <c r="D70" s="186"/>
      <c r="E70" s="187"/>
      <c r="F70" s="187"/>
      <c r="G70" s="343" t="s">
        <v>143</v>
      </c>
      <c r="H70" s="152"/>
      <c r="I70" s="344">
        <v>5</v>
      </c>
      <c r="J70" s="541" t="s">
        <v>187</v>
      </c>
      <c r="K70" s="615" t="s">
        <v>183</v>
      </c>
      <c r="L70" s="204" t="s">
        <v>122</v>
      </c>
      <c r="M70" s="204"/>
      <c r="N70" s="205"/>
      <c r="O70" s="345" t="s">
        <v>175</v>
      </c>
      <c r="P70" s="143" t="s">
        <v>5</v>
      </c>
      <c r="Q70" s="151">
        <v>0.05</v>
      </c>
      <c r="R70" s="152">
        <v>40</v>
      </c>
      <c r="S70" s="152">
        <v>0.01</v>
      </c>
      <c r="T70" s="154">
        <v>0.1</v>
      </c>
      <c r="U70" s="175"/>
      <c r="V70" s="152"/>
      <c r="W70" s="152"/>
      <c r="X70" s="143"/>
      <c r="Y70" s="533">
        <v>4</v>
      </c>
    </row>
    <row r="71" spans="1:25" ht="15" customHeight="1" thickBot="1">
      <c r="A71" s="186"/>
      <c r="B71" s="186"/>
      <c r="C71" s="186"/>
      <c r="D71" s="186"/>
      <c r="E71" s="187"/>
      <c r="F71" s="187"/>
      <c r="G71" s="195"/>
      <c r="H71" s="177"/>
      <c r="I71" s="374"/>
      <c r="J71" s="542"/>
      <c r="K71" s="570"/>
      <c r="L71" s="207" t="s">
        <v>123</v>
      </c>
      <c r="M71" s="207"/>
      <c r="N71" s="208"/>
      <c r="O71" s="189" t="s">
        <v>124</v>
      </c>
      <c r="P71" s="176" t="s">
        <v>100</v>
      </c>
      <c r="Q71" s="177">
        <v>0.5</v>
      </c>
      <c r="R71" s="162">
        <v>1</v>
      </c>
      <c r="S71" s="162">
        <v>0.01</v>
      </c>
      <c r="T71" s="178">
        <v>0.95</v>
      </c>
      <c r="U71" s="179"/>
      <c r="V71" s="162"/>
      <c r="W71" s="162"/>
      <c r="X71" s="176"/>
      <c r="Y71" s="534"/>
    </row>
    <row r="72" spans="1:25" ht="15" customHeight="1" thickTop="1">
      <c r="A72" s="186"/>
      <c r="B72" s="186"/>
      <c r="C72" s="186"/>
      <c r="D72" s="186"/>
      <c r="E72" s="187"/>
      <c r="F72" s="187"/>
      <c r="G72" s="279" t="s">
        <v>144</v>
      </c>
      <c r="H72" s="164"/>
      <c r="I72" s="270">
        <v>57.74</v>
      </c>
      <c r="J72" s="542"/>
      <c r="K72" s="602" t="s">
        <v>182</v>
      </c>
      <c r="L72" s="381" t="s">
        <v>126</v>
      </c>
      <c r="M72" s="381"/>
      <c r="N72" s="382"/>
      <c r="O72" s="255" t="s">
        <v>181</v>
      </c>
      <c r="P72" s="252" t="s">
        <v>5</v>
      </c>
      <c r="Q72" s="253">
        <v>0.0052</v>
      </c>
      <c r="R72" s="164">
        <v>4.5726</v>
      </c>
      <c r="S72" s="164">
        <v>0.0001</v>
      </c>
      <c r="T72" s="254">
        <v>0.1</v>
      </c>
      <c r="U72" s="274"/>
      <c r="V72" s="164"/>
      <c r="W72" s="164"/>
      <c r="X72" s="252"/>
      <c r="Y72" s="533">
        <v>4</v>
      </c>
    </row>
    <row r="73" spans="1:25" ht="15" customHeight="1" thickBot="1">
      <c r="A73" s="186"/>
      <c r="B73" s="186"/>
      <c r="C73" s="186"/>
      <c r="D73" s="186"/>
      <c r="E73" s="187"/>
      <c r="F73" s="187"/>
      <c r="G73" s="283"/>
      <c r="H73" s="265"/>
      <c r="I73" s="266"/>
      <c r="J73" s="542"/>
      <c r="K73" s="603"/>
      <c r="L73" s="383" t="s">
        <v>123</v>
      </c>
      <c r="M73" s="383"/>
      <c r="N73" s="384"/>
      <c r="O73" s="281" t="s">
        <v>147</v>
      </c>
      <c r="P73" s="266" t="s">
        <v>100</v>
      </c>
      <c r="Q73" s="265">
        <v>0.5</v>
      </c>
      <c r="R73" s="182">
        <v>1</v>
      </c>
      <c r="S73" s="182">
        <v>0.01</v>
      </c>
      <c r="T73" s="275">
        <v>0.95</v>
      </c>
      <c r="U73" s="276"/>
      <c r="V73" s="182"/>
      <c r="W73" s="182"/>
      <c r="X73" s="266"/>
      <c r="Y73" s="534"/>
    </row>
    <row r="74" spans="1:25" ht="15" customHeight="1" thickTop="1">
      <c r="A74" s="186"/>
      <c r="B74" s="186"/>
      <c r="C74" s="186"/>
      <c r="D74" s="186"/>
      <c r="E74" s="187"/>
      <c r="F74" s="187"/>
      <c r="G74" s="277" t="s">
        <v>143</v>
      </c>
      <c r="H74" s="148" t="s">
        <v>121</v>
      </c>
      <c r="I74" s="192">
        <v>5</v>
      </c>
      <c r="J74" s="542"/>
      <c r="K74" s="569" t="s">
        <v>184</v>
      </c>
      <c r="L74" s="375" t="s">
        <v>122</v>
      </c>
      <c r="M74" s="375"/>
      <c r="N74" s="376"/>
      <c r="O74" s="157" t="s">
        <v>175</v>
      </c>
      <c r="P74" s="153" t="s">
        <v>5</v>
      </c>
      <c r="Q74" s="148">
        <v>0.05</v>
      </c>
      <c r="R74" s="149">
        <v>40</v>
      </c>
      <c r="S74" s="149">
        <v>0.001</v>
      </c>
      <c r="T74" s="150">
        <v>0.1</v>
      </c>
      <c r="U74" s="159"/>
      <c r="V74" s="149"/>
      <c r="W74" s="149"/>
      <c r="X74" s="153"/>
      <c r="Y74" s="533">
        <v>4</v>
      </c>
    </row>
    <row r="75" spans="1:25" ht="15" customHeight="1" thickBot="1">
      <c r="A75" s="186"/>
      <c r="B75" s="186"/>
      <c r="C75" s="186"/>
      <c r="D75" s="186"/>
      <c r="E75" s="187"/>
      <c r="F75" s="187"/>
      <c r="G75" s="195"/>
      <c r="H75" s="177"/>
      <c r="I75" s="374"/>
      <c r="J75" s="542"/>
      <c r="K75" s="570"/>
      <c r="L75" s="286" t="s">
        <v>123</v>
      </c>
      <c r="M75" s="207"/>
      <c r="N75" s="208"/>
      <c r="O75" s="189" t="s">
        <v>147</v>
      </c>
      <c r="P75" s="176" t="s">
        <v>100</v>
      </c>
      <c r="Q75" s="177">
        <v>0.5</v>
      </c>
      <c r="R75" s="162">
        <v>1</v>
      </c>
      <c r="S75" s="162">
        <v>0.01</v>
      </c>
      <c r="T75" s="178">
        <v>0.95</v>
      </c>
      <c r="U75" s="179"/>
      <c r="V75" s="162"/>
      <c r="W75" s="162"/>
      <c r="X75" s="176"/>
      <c r="Y75" s="534"/>
    </row>
    <row r="76" spans="1:25" ht="15" customHeight="1" thickTop="1">
      <c r="A76" s="186"/>
      <c r="B76" s="186"/>
      <c r="C76" s="186"/>
      <c r="D76" s="186"/>
      <c r="E76" s="187"/>
      <c r="F76" s="187"/>
      <c r="G76" s="279" t="s">
        <v>144</v>
      </c>
      <c r="H76" s="385" t="s">
        <v>121</v>
      </c>
      <c r="I76" s="270">
        <v>57.74</v>
      </c>
      <c r="J76" s="542"/>
      <c r="K76" s="568" t="s">
        <v>185</v>
      </c>
      <c r="L76" s="386" t="s">
        <v>126</v>
      </c>
      <c r="M76" s="381"/>
      <c r="N76" s="381"/>
      <c r="O76" s="255" t="s">
        <v>181</v>
      </c>
      <c r="P76" s="255" t="s">
        <v>5</v>
      </c>
      <c r="Q76" s="253">
        <v>0.003</v>
      </c>
      <c r="R76" s="164">
        <v>2.64</v>
      </c>
      <c r="S76" s="278">
        <v>0.0001</v>
      </c>
      <c r="T76" s="254">
        <v>0.1</v>
      </c>
      <c r="U76" s="279"/>
      <c r="V76" s="164"/>
      <c r="W76" s="164"/>
      <c r="X76" s="270"/>
      <c r="Y76" s="533">
        <v>4</v>
      </c>
    </row>
    <row r="77" spans="1:25" ht="15" customHeight="1" thickBot="1">
      <c r="A77" s="186"/>
      <c r="B77" s="186"/>
      <c r="C77" s="186"/>
      <c r="D77" s="186"/>
      <c r="E77" s="187"/>
      <c r="F77" s="187"/>
      <c r="G77" s="283"/>
      <c r="H77" s="387"/>
      <c r="I77" s="284"/>
      <c r="J77" s="542"/>
      <c r="K77" s="540"/>
      <c r="L77" s="280" t="s">
        <v>123</v>
      </c>
      <c r="M77" s="383"/>
      <c r="N77" s="383"/>
      <c r="O77" s="281" t="s">
        <v>147</v>
      </c>
      <c r="P77" s="281" t="s">
        <v>100</v>
      </c>
      <c r="Q77" s="265">
        <v>1</v>
      </c>
      <c r="R77" s="182">
        <v>1.5</v>
      </c>
      <c r="S77" s="282">
        <v>0.01</v>
      </c>
      <c r="T77" s="275">
        <v>1.05</v>
      </c>
      <c r="U77" s="283"/>
      <c r="V77" s="182"/>
      <c r="W77" s="182"/>
      <c r="X77" s="284"/>
      <c r="Y77" s="534"/>
    </row>
    <row r="78" spans="1:25" ht="15" customHeight="1" thickTop="1">
      <c r="A78" s="186"/>
      <c r="B78" s="186"/>
      <c r="C78" s="186"/>
      <c r="D78" s="186"/>
      <c r="E78" s="187"/>
      <c r="F78" s="187"/>
      <c r="G78" s="277" t="s">
        <v>144</v>
      </c>
      <c r="H78" s="250" t="s">
        <v>121</v>
      </c>
      <c r="I78" s="192">
        <v>57.74</v>
      </c>
      <c r="J78" s="542"/>
      <c r="K78" s="626" t="s">
        <v>186</v>
      </c>
      <c r="L78" s="388" t="s">
        <v>126</v>
      </c>
      <c r="M78" s="375"/>
      <c r="N78" s="375"/>
      <c r="O78" s="157" t="s">
        <v>181</v>
      </c>
      <c r="P78" s="157" t="s">
        <v>5</v>
      </c>
      <c r="Q78" s="148">
        <v>0.003</v>
      </c>
      <c r="R78" s="149">
        <v>2.64</v>
      </c>
      <c r="S78" s="192">
        <v>0.0001</v>
      </c>
      <c r="T78" s="150">
        <v>0.8</v>
      </c>
      <c r="U78" s="277"/>
      <c r="V78" s="149"/>
      <c r="W78" s="149"/>
      <c r="X78" s="160"/>
      <c r="Y78" s="533">
        <v>4</v>
      </c>
    </row>
    <row r="79" spans="1:25" ht="15" customHeight="1" thickBot="1">
      <c r="A79" s="186"/>
      <c r="B79" s="186"/>
      <c r="C79" s="186"/>
      <c r="D79" s="186"/>
      <c r="E79" s="187"/>
      <c r="F79" s="187"/>
      <c r="G79" s="195"/>
      <c r="H79" s="374"/>
      <c r="I79" s="190"/>
      <c r="J79" s="542"/>
      <c r="K79" s="540"/>
      <c r="L79" s="285" t="s">
        <v>123</v>
      </c>
      <c r="M79" s="207"/>
      <c r="N79" s="207"/>
      <c r="O79" s="189" t="s">
        <v>147</v>
      </c>
      <c r="P79" s="189" t="s">
        <v>100</v>
      </c>
      <c r="Q79" s="177">
        <v>0.5</v>
      </c>
      <c r="R79" s="162">
        <v>1</v>
      </c>
      <c r="S79" s="190">
        <v>0.01</v>
      </c>
      <c r="T79" s="178">
        <v>0.95</v>
      </c>
      <c r="U79" s="195"/>
      <c r="V79" s="162"/>
      <c r="W79" s="162"/>
      <c r="X79" s="191"/>
      <c r="Y79" s="534"/>
    </row>
    <row r="80" spans="1:25" ht="15" customHeight="1">
      <c r="A80" s="186"/>
      <c r="B80" s="186"/>
      <c r="C80" s="186"/>
      <c r="D80" s="186"/>
      <c r="E80" s="187"/>
      <c r="F80" s="187"/>
      <c r="G80" s="274"/>
      <c r="H80" s="385"/>
      <c r="I80" s="252"/>
      <c r="J80" s="542"/>
      <c r="K80" s="287" t="s">
        <v>190</v>
      </c>
      <c r="L80" s="389"/>
      <c r="M80" s="389"/>
      <c r="N80" s="389"/>
      <c r="O80" s="302" t="s">
        <v>188</v>
      </c>
      <c r="P80" s="302" t="s">
        <v>120</v>
      </c>
      <c r="Q80" s="303">
        <v>0</v>
      </c>
      <c r="R80" s="288">
        <v>9999</v>
      </c>
      <c r="S80" s="292">
        <v>0.001</v>
      </c>
      <c r="T80" s="290">
        <v>0.5</v>
      </c>
      <c r="U80" s="291"/>
      <c r="V80" s="288"/>
      <c r="W80" s="289"/>
      <c r="X80" s="292"/>
      <c r="Y80" s="197"/>
    </row>
    <row r="81" spans="1:25" ht="15" customHeight="1">
      <c r="A81" s="186"/>
      <c r="B81" s="186"/>
      <c r="C81" s="186"/>
      <c r="D81" s="186"/>
      <c r="E81" s="187"/>
      <c r="F81" s="187"/>
      <c r="G81" s="188"/>
      <c r="H81" s="210"/>
      <c r="I81" s="147"/>
      <c r="J81" s="542"/>
      <c r="K81" s="239" t="s">
        <v>191</v>
      </c>
      <c r="L81" s="237"/>
      <c r="M81" s="237"/>
      <c r="N81" s="237"/>
      <c r="O81" s="244" t="s">
        <v>189</v>
      </c>
      <c r="P81" s="244" t="s">
        <v>120</v>
      </c>
      <c r="Q81" s="258">
        <v>0</v>
      </c>
      <c r="R81" s="259">
        <v>9999</v>
      </c>
      <c r="S81" s="294">
        <v>0.001</v>
      </c>
      <c r="T81" s="245">
        <v>0.5</v>
      </c>
      <c r="U81" s="269"/>
      <c r="V81" s="259"/>
      <c r="W81" s="293"/>
      <c r="X81" s="294"/>
      <c r="Y81" s="197"/>
    </row>
    <row r="82" spans="1:25" ht="15" customHeight="1">
      <c r="A82" s="186"/>
      <c r="B82" s="186"/>
      <c r="C82" s="186"/>
      <c r="D82" s="186"/>
      <c r="E82" s="187"/>
      <c r="F82" s="187"/>
      <c r="G82" s="188"/>
      <c r="H82" s="210"/>
      <c r="I82" s="210"/>
      <c r="J82" s="542"/>
      <c r="K82" s="432" t="s">
        <v>235</v>
      </c>
      <c r="L82" s="237"/>
      <c r="M82" s="237"/>
      <c r="N82" s="237"/>
      <c r="O82" s="244" t="s">
        <v>376</v>
      </c>
      <c r="P82" s="244" t="s">
        <v>120</v>
      </c>
      <c r="Q82" s="258">
        <v>0</v>
      </c>
      <c r="R82" s="259">
        <v>9999</v>
      </c>
      <c r="S82" s="294">
        <v>0.001</v>
      </c>
      <c r="T82" s="245">
        <v>2</v>
      </c>
      <c r="U82" s="269"/>
      <c r="V82" s="259"/>
      <c r="W82" s="293"/>
      <c r="X82" s="294"/>
      <c r="Y82" s="197"/>
    </row>
    <row r="83" spans="1:25" ht="15" customHeight="1">
      <c r="A83" s="186"/>
      <c r="B83" s="186"/>
      <c r="C83" s="186"/>
      <c r="D83" s="186"/>
      <c r="E83" s="187"/>
      <c r="F83" s="187"/>
      <c r="G83" s="188"/>
      <c r="H83" s="210"/>
      <c r="I83" s="210"/>
      <c r="J83" s="542"/>
      <c r="K83" s="295" t="s">
        <v>211</v>
      </c>
      <c r="L83" s="219"/>
      <c r="M83" s="219"/>
      <c r="N83" s="219"/>
      <c r="O83" s="268" t="s">
        <v>192</v>
      </c>
      <c r="P83" s="268" t="s">
        <v>100</v>
      </c>
      <c r="Q83" s="215">
        <v>0</v>
      </c>
      <c r="R83" s="216">
        <v>1</v>
      </c>
      <c r="S83" s="216" t="s">
        <v>100</v>
      </c>
      <c r="T83" s="263">
        <v>0</v>
      </c>
      <c r="U83" s="249"/>
      <c r="V83" s="216"/>
      <c r="W83" s="296"/>
      <c r="X83" s="297"/>
      <c r="Y83" s="197"/>
    </row>
    <row r="84" spans="1:25" ht="15" customHeight="1" thickBot="1">
      <c r="A84" s="186"/>
      <c r="B84" s="186"/>
      <c r="C84" s="186"/>
      <c r="D84" s="186"/>
      <c r="E84" s="187"/>
      <c r="F84" s="187"/>
      <c r="G84" s="390"/>
      <c r="H84" s="391"/>
      <c r="I84" s="391"/>
      <c r="J84" s="543"/>
      <c r="K84" s="298" t="s">
        <v>212</v>
      </c>
      <c r="L84" s="222"/>
      <c r="M84" s="222"/>
      <c r="N84" s="222"/>
      <c r="O84" s="231" t="s">
        <v>193</v>
      </c>
      <c r="P84" s="231" t="s">
        <v>100</v>
      </c>
      <c r="Q84" s="271">
        <v>0</v>
      </c>
      <c r="R84" s="234">
        <v>1</v>
      </c>
      <c r="S84" s="234" t="s">
        <v>100</v>
      </c>
      <c r="T84" s="235">
        <v>0</v>
      </c>
      <c r="U84" s="300"/>
      <c r="V84" s="234"/>
      <c r="W84" s="299"/>
      <c r="X84" s="301"/>
      <c r="Y84" s="197"/>
    </row>
    <row r="85" spans="1:25" ht="12.75" customHeight="1" thickBot="1" thickTop="1">
      <c r="A85" s="181">
        <v>11</v>
      </c>
      <c r="B85" s="182" t="s">
        <v>154</v>
      </c>
      <c r="C85" s="182" t="s">
        <v>155</v>
      </c>
      <c r="D85" s="183"/>
      <c r="E85" s="184" t="s">
        <v>152</v>
      </c>
      <c r="F85" s="185" t="s">
        <v>153</v>
      </c>
      <c r="G85" s="279" t="s">
        <v>238</v>
      </c>
      <c r="H85" s="164"/>
      <c r="I85" s="278">
        <v>100</v>
      </c>
      <c r="J85" s="541" t="s">
        <v>237</v>
      </c>
      <c r="K85" s="556" t="s">
        <v>237</v>
      </c>
      <c r="L85" s="429" t="s">
        <v>261</v>
      </c>
      <c r="M85" s="381"/>
      <c r="N85" s="382"/>
      <c r="O85" s="255" t="s">
        <v>242</v>
      </c>
      <c r="P85" s="252" t="s">
        <v>5</v>
      </c>
      <c r="Q85" s="253">
        <v>0.5</v>
      </c>
      <c r="R85" s="164">
        <v>1</v>
      </c>
      <c r="S85" s="164">
        <v>0.01</v>
      </c>
      <c r="T85" s="254">
        <v>0.8</v>
      </c>
      <c r="U85" s="274"/>
      <c r="V85" s="164"/>
      <c r="W85" s="164"/>
      <c r="X85" s="252"/>
      <c r="Y85" s="533">
        <v>4</v>
      </c>
    </row>
    <row r="86" spans="1:25" ht="12.75" customHeight="1">
      <c r="A86" s="186"/>
      <c r="B86" s="186"/>
      <c r="C86" s="186"/>
      <c r="D86" s="186"/>
      <c r="E86" s="187"/>
      <c r="F86" s="187"/>
      <c r="G86" s="155" t="s">
        <v>239</v>
      </c>
      <c r="H86" s="144"/>
      <c r="I86" s="210">
        <v>100</v>
      </c>
      <c r="J86" s="542"/>
      <c r="K86" s="534"/>
      <c r="L86" s="206" t="s">
        <v>254</v>
      </c>
      <c r="M86" s="207"/>
      <c r="N86" s="208"/>
      <c r="O86" s="189" t="s">
        <v>243</v>
      </c>
      <c r="P86" s="176" t="s">
        <v>100</v>
      </c>
      <c r="Q86" s="177">
        <v>0.5</v>
      </c>
      <c r="R86" s="162">
        <v>1</v>
      </c>
      <c r="S86" s="162">
        <v>0.01</v>
      </c>
      <c r="T86" s="178">
        <v>0.97</v>
      </c>
      <c r="U86" s="179"/>
      <c r="V86" s="162"/>
      <c r="W86" s="162"/>
      <c r="X86" s="176"/>
      <c r="Y86" s="534"/>
    </row>
    <row r="87" spans="1:25" ht="12.75" customHeight="1">
      <c r="A87" s="186"/>
      <c r="B87" s="186"/>
      <c r="C87" s="186"/>
      <c r="D87" s="186"/>
      <c r="E87" s="187"/>
      <c r="F87" s="187"/>
      <c r="G87" s="155"/>
      <c r="H87" s="144"/>
      <c r="I87" s="210"/>
      <c r="J87" s="542"/>
      <c r="K87" s="534"/>
      <c r="L87" s="206" t="s">
        <v>262</v>
      </c>
      <c r="M87" s="207"/>
      <c r="N87" s="208"/>
      <c r="O87" s="189" t="s">
        <v>244</v>
      </c>
      <c r="P87" s="176" t="s">
        <v>5</v>
      </c>
      <c r="Q87" s="177">
        <v>0.5</v>
      </c>
      <c r="R87" s="162">
        <v>1</v>
      </c>
      <c r="S87" s="162">
        <v>0.01</v>
      </c>
      <c r="T87" s="178">
        <v>0.8</v>
      </c>
      <c r="U87" s="179"/>
      <c r="V87" s="162"/>
      <c r="W87" s="162"/>
      <c r="X87" s="176"/>
      <c r="Y87" s="534"/>
    </row>
    <row r="88" spans="1:25" ht="12.75" customHeight="1">
      <c r="A88" s="186"/>
      <c r="B88" s="186"/>
      <c r="C88" s="186"/>
      <c r="D88" s="186"/>
      <c r="E88" s="187"/>
      <c r="F88" s="187"/>
      <c r="G88" s="155"/>
      <c r="H88" s="144"/>
      <c r="I88" s="210"/>
      <c r="J88" s="542"/>
      <c r="K88" s="534"/>
      <c r="L88" s="206" t="s">
        <v>255</v>
      </c>
      <c r="M88" s="207"/>
      <c r="N88" s="208"/>
      <c r="O88" s="189" t="s">
        <v>245</v>
      </c>
      <c r="P88" s="176" t="s">
        <v>100</v>
      </c>
      <c r="Q88" s="177">
        <v>0.5</v>
      </c>
      <c r="R88" s="162">
        <v>1</v>
      </c>
      <c r="S88" s="162">
        <v>0.01</v>
      </c>
      <c r="T88" s="178">
        <v>0.97</v>
      </c>
      <c r="U88" s="179"/>
      <c r="V88" s="162"/>
      <c r="W88" s="162"/>
      <c r="X88" s="176"/>
      <c r="Y88" s="534"/>
    </row>
    <row r="89" spans="1:25" ht="12.75" customHeight="1">
      <c r="A89" s="186"/>
      <c r="B89" s="186"/>
      <c r="C89" s="186"/>
      <c r="D89" s="186"/>
      <c r="E89" s="187"/>
      <c r="F89" s="187"/>
      <c r="G89" s="155"/>
      <c r="H89" s="144"/>
      <c r="I89" s="210"/>
      <c r="J89" s="542"/>
      <c r="K89" s="534"/>
      <c r="L89" s="206" t="s">
        <v>263</v>
      </c>
      <c r="M89" s="207"/>
      <c r="N89" s="208"/>
      <c r="O89" s="189" t="s">
        <v>246</v>
      </c>
      <c r="P89" s="176" t="s">
        <v>5</v>
      </c>
      <c r="Q89" s="177">
        <v>0.05</v>
      </c>
      <c r="R89" s="162">
        <v>40</v>
      </c>
      <c r="S89" s="162">
        <v>0.01</v>
      </c>
      <c r="T89" s="178">
        <v>0.05</v>
      </c>
      <c r="U89" s="179"/>
      <c r="V89" s="162"/>
      <c r="W89" s="162"/>
      <c r="X89" s="176"/>
      <c r="Y89" s="534"/>
    </row>
    <row r="90" spans="1:25" ht="12.75" customHeight="1">
      <c r="A90" s="186"/>
      <c r="B90" s="186"/>
      <c r="C90" s="186"/>
      <c r="D90" s="186"/>
      <c r="E90" s="187"/>
      <c r="F90" s="187"/>
      <c r="G90" s="155"/>
      <c r="H90" s="144"/>
      <c r="I90" s="210"/>
      <c r="J90" s="542"/>
      <c r="K90" s="534"/>
      <c r="L90" s="206" t="s">
        <v>256</v>
      </c>
      <c r="M90" s="207"/>
      <c r="N90" s="208"/>
      <c r="O90" s="189" t="s">
        <v>247</v>
      </c>
      <c r="P90" s="176" t="s">
        <v>100</v>
      </c>
      <c r="Q90" s="177">
        <v>1</v>
      </c>
      <c r="R90" s="162">
        <v>1.5</v>
      </c>
      <c r="S90" s="162">
        <v>0.01</v>
      </c>
      <c r="T90" s="178">
        <v>1.15</v>
      </c>
      <c r="U90" s="179"/>
      <c r="V90" s="162"/>
      <c r="W90" s="162"/>
      <c r="X90" s="176"/>
      <c r="Y90" s="534"/>
    </row>
    <row r="91" spans="1:25" ht="12.75" customHeight="1">
      <c r="A91" s="186"/>
      <c r="B91" s="186"/>
      <c r="C91" s="186"/>
      <c r="D91" s="186"/>
      <c r="E91" s="187"/>
      <c r="F91" s="187"/>
      <c r="G91" s="155"/>
      <c r="H91" s="144"/>
      <c r="I91" s="210"/>
      <c r="J91" s="542"/>
      <c r="K91" s="534"/>
      <c r="L91" s="206" t="s">
        <v>264</v>
      </c>
      <c r="M91" s="207"/>
      <c r="N91" s="208"/>
      <c r="O91" s="189" t="s">
        <v>248</v>
      </c>
      <c r="P91" s="176" t="s">
        <v>257</v>
      </c>
      <c r="Q91" s="177">
        <v>0.05</v>
      </c>
      <c r="R91" s="162">
        <v>0.5</v>
      </c>
      <c r="S91" s="162">
        <v>0.01</v>
      </c>
      <c r="T91" s="178">
        <v>0.2</v>
      </c>
      <c r="U91" s="179"/>
      <c r="V91" s="162"/>
      <c r="W91" s="162"/>
      <c r="X91" s="176"/>
      <c r="Y91" s="534"/>
    </row>
    <row r="92" spans="1:25" ht="12.75" customHeight="1">
      <c r="A92" s="186"/>
      <c r="B92" s="186"/>
      <c r="C92" s="186"/>
      <c r="D92" s="186"/>
      <c r="E92" s="187"/>
      <c r="F92" s="187"/>
      <c r="G92" s="155"/>
      <c r="H92" s="144"/>
      <c r="I92" s="210"/>
      <c r="J92" s="542"/>
      <c r="K92" s="534"/>
      <c r="L92" s="206" t="s">
        <v>258</v>
      </c>
      <c r="M92" s="207"/>
      <c r="N92" s="208"/>
      <c r="O92" s="189" t="s">
        <v>249</v>
      </c>
      <c r="P92" s="176" t="s">
        <v>100</v>
      </c>
      <c r="Q92" s="177">
        <v>1</v>
      </c>
      <c r="R92" s="162">
        <v>1.5</v>
      </c>
      <c r="S92" s="162">
        <v>1.01</v>
      </c>
      <c r="T92" s="178">
        <v>1.15</v>
      </c>
      <c r="U92" s="179"/>
      <c r="V92" s="162"/>
      <c r="W92" s="162"/>
      <c r="X92" s="176"/>
      <c r="Y92" s="534"/>
    </row>
    <row r="93" spans="1:25" ht="12.75" customHeight="1">
      <c r="A93" s="186"/>
      <c r="B93" s="186"/>
      <c r="C93" s="186"/>
      <c r="D93" s="186"/>
      <c r="E93" s="187"/>
      <c r="F93" s="187"/>
      <c r="G93" s="155"/>
      <c r="H93" s="144"/>
      <c r="I93" s="210"/>
      <c r="J93" s="542"/>
      <c r="K93" s="534"/>
      <c r="L93" s="206" t="s">
        <v>265</v>
      </c>
      <c r="M93" s="207"/>
      <c r="N93" s="208"/>
      <c r="O93" s="189" t="s">
        <v>250</v>
      </c>
      <c r="P93" s="176" t="s">
        <v>236</v>
      </c>
      <c r="Q93" s="177">
        <v>0</v>
      </c>
      <c r="R93" s="162">
        <v>75</v>
      </c>
      <c r="S93" s="162">
        <v>0.1</v>
      </c>
      <c r="T93" s="178">
        <v>25</v>
      </c>
      <c r="U93" s="179"/>
      <c r="V93" s="162"/>
      <c r="W93" s="162"/>
      <c r="X93" s="176"/>
      <c r="Y93" s="534"/>
    </row>
    <row r="94" spans="1:25" ht="12.75" customHeight="1">
      <c r="A94" s="186"/>
      <c r="B94" s="186"/>
      <c r="C94" s="186"/>
      <c r="D94" s="186"/>
      <c r="E94" s="187"/>
      <c r="F94" s="187"/>
      <c r="G94" s="155"/>
      <c r="H94" s="144"/>
      <c r="I94" s="210"/>
      <c r="J94" s="542"/>
      <c r="K94" s="534"/>
      <c r="L94" s="206" t="s">
        <v>259</v>
      </c>
      <c r="M94" s="207"/>
      <c r="N94" s="208"/>
      <c r="O94" s="189" t="s">
        <v>251</v>
      </c>
      <c r="P94" s="176" t="s">
        <v>100</v>
      </c>
      <c r="Q94" s="177">
        <v>1</v>
      </c>
      <c r="R94" s="162">
        <v>1.5</v>
      </c>
      <c r="S94" s="162">
        <v>0.01</v>
      </c>
      <c r="T94" s="178">
        <v>1.05</v>
      </c>
      <c r="U94" s="179"/>
      <c r="V94" s="162"/>
      <c r="W94" s="162"/>
      <c r="X94" s="176"/>
      <c r="Y94" s="534"/>
    </row>
    <row r="95" spans="1:25" ht="12.75" customHeight="1">
      <c r="A95" s="186"/>
      <c r="B95" s="186"/>
      <c r="C95" s="186"/>
      <c r="D95" s="186"/>
      <c r="E95" s="187"/>
      <c r="F95" s="187"/>
      <c r="G95" s="155"/>
      <c r="H95" s="144"/>
      <c r="I95" s="210"/>
      <c r="J95" s="542"/>
      <c r="K95" s="534"/>
      <c r="L95" s="206" t="s">
        <v>266</v>
      </c>
      <c r="M95" s="207"/>
      <c r="N95" s="208"/>
      <c r="O95" s="189" t="s">
        <v>252</v>
      </c>
      <c r="P95" s="176" t="s">
        <v>120</v>
      </c>
      <c r="Q95" s="177">
        <v>0</v>
      </c>
      <c r="R95" s="162">
        <v>1</v>
      </c>
      <c r="S95" s="162">
        <v>0.15</v>
      </c>
      <c r="T95" s="178">
        <v>0.15</v>
      </c>
      <c r="U95" s="179"/>
      <c r="V95" s="162"/>
      <c r="W95" s="162"/>
      <c r="X95" s="176"/>
      <c r="Y95" s="534"/>
    </row>
    <row r="96" spans="1:25" ht="12.75" customHeight="1" thickBot="1">
      <c r="A96" s="186"/>
      <c r="B96" s="186"/>
      <c r="C96" s="186"/>
      <c r="D96" s="186"/>
      <c r="E96" s="187"/>
      <c r="F96" s="187"/>
      <c r="G96" s="155"/>
      <c r="H96" s="144"/>
      <c r="I96" s="210"/>
      <c r="J96" s="542"/>
      <c r="K96" s="534"/>
      <c r="L96" s="206" t="s">
        <v>260</v>
      </c>
      <c r="M96" s="207"/>
      <c r="N96" s="208"/>
      <c r="O96" s="189" t="s">
        <v>253</v>
      </c>
      <c r="P96" s="176" t="s">
        <v>236</v>
      </c>
      <c r="Q96" s="177">
        <v>0</v>
      </c>
      <c r="R96" s="162">
        <v>359.9</v>
      </c>
      <c r="S96" s="162">
        <v>0.1</v>
      </c>
      <c r="T96" s="178">
        <v>0</v>
      </c>
      <c r="U96" s="179"/>
      <c r="V96" s="162"/>
      <c r="W96" s="162"/>
      <c r="X96" s="176"/>
      <c r="Y96" s="534"/>
    </row>
    <row r="97" spans="1:25" ht="15" customHeight="1" thickTop="1">
      <c r="A97" s="186"/>
      <c r="B97" s="186"/>
      <c r="C97" s="186"/>
      <c r="D97" s="186"/>
      <c r="E97" s="187"/>
      <c r="F97" s="187"/>
      <c r="G97" s="277" t="s">
        <v>143</v>
      </c>
      <c r="H97" s="149"/>
      <c r="I97" s="192">
        <v>5</v>
      </c>
      <c r="J97" s="542"/>
      <c r="K97" s="531" t="s">
        <v>240</v>
      </c>
      <c r="L97" s="381" t="s">
        <v>126</v>
      </c>
      <c r="M97" s="381"/>
      <c r="N97" s="382"/>
      <c r="O97" s="255" t="s">
        <v>181</v>
      </c>
      <c r="P97" s="252" t="s">
        <v>5</v>
      </c>
      <c r="Q97" s="253">
        <v>0.003</v>
      </c>
      <c r="R97" s="164">
        <v>2.64</v>
      </c>
      <c r="S97" s="164">
        <v>0.01</v>
      </c>
      <c r="T97" s="254">
        <v>0.2</v>
      </c>
      <c r="U97" s="274"/>
      <c r="V97" s="164"/>
      <c r="W97" s="164"/>
      <c r="X97" s="252"/>
      <c r="Y97" s="533">
        <v>4</v>
      </c>
    </row>
    <row r="98" spans="1:25" ht="15" customHeight="1" thickBot="1">
      <c r="A98" s="186"/>
      <c r="B98" s="186"/>
      <c r="C98" s="186"/>
      <c r="D98" s="186"/>
      <c r="E98" s="187"/>
      <c r="F98" s="187"/>
      <c r="G98" s="195"/>
      <c r="H98" s="177"/>
      <c r="I98" s="374"/>
      <c r="J98" s="542"/>
      <c r="K98" s="534"/>
      <c r="L98" s="207" t="s">
        <v>123</v>
      </c>
      <c r="M98" s="207"/>
      <c r="N98" s="208"/>
      <c r="O98" s="189" t="s">
        <v>124</v>
      </c>
      <c r="P98" s="176" t="s">
        <v>100</v>
      </c>
      <c r="Q98" s="177">
        <v>1</v>
      </c>
      <c r="R98" s="162">
        <v>1.5</v>
      </c>
      <c r="S98" s="162">
        <v>0.01</v>
      </c>
      <c r="T98" s="178">
        <v>1.05</v>
      </c>
      <c r="U98" s="179"/>
      <c r="V98" s="162"/>
      <c r="W98" s="162"/>
      <c r="X98" s="176"/>
      <c r="Y98" s="534"/>
    </row>
    <row r="99" spans="1:25" ht="15" customHeight="1" thickTop="1">
      <c r="A99" s="186"/>
      <c r="B99" s="186"/>
      <c r="C99" s="186"/>
      <c r="D99" s="186"/>
      <c r="E99" s="187"/>
      <c r="F99" s="187"/>
      <c r="G99" s="279" t="s">
        <v>144</v>
      </c>
      <c r="H99" s="164"/>
      <c r="I99" s="278">
        <v>57.74</v>
      </c>
      <c r="J99" s="542"/>
      <c r="K99" s="531" t="s">
        <v>241</v>
      </c>
      <c r="L99" s="381" t="s">
        <v>126</v>
      </c>
      <c r="M99" s="381"/>
      <c r="N99" s="382"/>
      <c r="O99" s="255" t="s">
        <v>181</v>
      </c>
      <c r="P99" s="252" t="s">
        <v>5</v>
      </c>
      <c r="Q99" s="253">
        <v>0.003</v>
      </c>
      <c r="R99" s="164">
        <v>2.64</v>
      </c>
      <c r="S99" s="164">
        <v>0.001</v>
      </c>
      <c r="T99" s="254">
        <v>0.2</v>
      </c>
      <c r="U99" s="274"/>
      <c r="V99" s="164"/>
      <c r="W99" s="164"/>
      <c r="X99" s="252"/>
      <c r="Y99" s="533">
        <v>4</v>
      </c>
    </row>
    <row r="100" spans="1:25" ht="15" customHeight="1" thickBot="1">
      <c r="A100" s="186"/>
      <c r="B100" s="186"/>
      <c r="C100" s="186"/>
      <c r="D100" s="186"/>
      <c r="E100" s="187"/>
      <c r="F100" s="187"/>
      <c r="G100" s="283"/>
      <c r="H100" s="265"/>
      <c r="I100" s="387"/>
      <c r="J100" s="542"/>
      <c r="K100" s="532"/>
      <c r="L100" s="383" t="s">
        <v>123</v>
      </c>
      <c r="M100" s="383"/>
      <c r="N100" s="384"/>
      <c r="O100" s="281" t="s">
        <v>147</v>
      </c>
      <c r="P100" s="266" t="s">
        <v>100</v>
      </c>
      <c r="Q100" s="265">
        <v>1</v>
      </c>
      <c r="R100" s="182">
        <v>1.5</v>
      </c>
      <c r="S100" s="182">
        <v>0.01</v>
      </c>
      <c r="T100" s="275">
        <v>1.05</v>
      </c>
      <c r="U100" s="276"/>
      <c r="V100" s="182"/>
      <c r="W100" s="182"/>
      <c r="X100" s="266"/>
      <c r="Y100" s="534"/>
    </row>
    <row r="101" spans="1:25" ht="15" customHeight="1" thickTop="1">
      <c r="A101" s="199"/>
      <c r="B101" s="162"/>
      <c r="C101" s="162"/>
      <c r="D101" s="200"/>
      <c r="E101" s="201"/>
      <c r="F101" s="202"/>
      <c r="G101" s="434"/>
      <c r="H101" s="435"/>
      <c r="I101" s="443"/>
      <c r="J101" s="542"/>
      <c r="K101" s="304" t="s">
        <v>231</v>
      </c>
      <c r="L101" s="305"/>
      <c r="M101" s="305"/>
      <c r="N101" s="306"/>
      <c r="O101" s="439" t="s">
        <v>267</v>
      </c>
      <c r="P101" s="308" t="s">
        <v>6</v>
      </c>
      <c r="Q101" s="440">
        <v>0</v>
      </c>
      <c r="R101" s="310">
        <v>9999</v>
      </c>
      <c r="S101" s="313">
        <v>0.001</v>
      </c>
      <c r="T101" s="439">
        <v>1</v>
      </c>
      <c r="U101" s="309"/>
      <c r="V101" s="310"/>
      <c r="W101" s="310"/>
      <c r="X101" s="308"/>
      <c r="Y101" s="161"/>
    </row>
    <row r="102" spans="1:25" ht="15" customHeight="1">
      <c r="A102" s="347"/>
      <c r="B102" s="347"/>
      <c r="C102" s="347"/>
      <c r="D102" s="428"/>
      <c r="E102" s="433"/>
      <c r="F102" s="433"/>
      <c r="G102" s="448"/>
      <c r="H102" s="449"/>
      <c r="I102" s="529"/>
      <c r="J102" s="542"/>
      <c r="K102" s="243" t="s">
        <v>276</v>
      </c>
      <c r="L102" s="237"/>
      <c r="M102" s="237"/>
      <c r="N102" s="238"/>
      <c r="O102" s="244" t="s">
        <v>277</v>
      </c>
      <c r="P102" s="257" t="s">
        <v>120</v>
      </c>
      <c r="Q102" s="394">
        <v>0</v>
      </c>
      <c r="R102" s="259">
        <v>9999</v>
      </c>
      <c r="S102" s="293">
        <v>0.001</v>
      </c>
      <c r="T102" s="244">
        <v>1</v>
      </c>
      <c r="U102" s="269"/>
      <c r="V102" s="259"/>
      <c r="W102" s="293"/>
      <c r="X102" s="294"/>
      <c r="Y102" s="197"/>
    </row>
    <row r="103" spans="1:25" s="341" customFormat="1" ht="15" customHeight="1" thickBot="1">
      <c r="A103" s="186"/>
      <c r="B103" s="186"/>
      <c r="C103" s="186"/>
      <c r="D103" s="186"/>
      <c r="E103" s="187"/>
      <c r="F103" s="187"/>
      <c r="G103" s="436"/>
      <c r="H103" s="437"/>
      <c r="I103" s="438"/>
      <c r="J103" s="543"/>
      <c r="K103" s="221" t="s">
        <v>384</v>
      </c>
      <c r="L103" s="222"/>
      <c r="M103" s="222"/>
      <c r="N103" s="222"/>
      <c r="O103" s="317" t="s">
        <v>383</v>
      </c>
      <c r="P103" s="232" t="s">
        <v>100</v>
      </c>
      <c r="Q103" s="271">
        <v>0</v>
      </c>
      <c r="R103" s="234">
        <v>1</v>
      </c>
      <c r="S103" s="234" t="s">
        <v>100</v>
      </c>
      <c r="T103" s="235">
        <v>0</v>
      </c>
      <c r="U103" s="447"/>
      <c r="V103" s="236"/>
      <c r="W103" s="236"/>
      <c r="X103" s="223"/>
      <c r="Y103" s="197"/>
    </row>
    <row r="104" spans="1:25" s="341" customFormat="1" ht="15" customHeight="1" thickTop="1">
      <c r="A104" s="186"/>
      <c r="B104" s="186"/>
      <c r="C104" s="186"/>
      <c r="D104" s="186"/>
      <c r="E104" s="187"/>
      <c r="F104" s="187"/>
      <c r="G104" s="547" t="s">
        <v>194</v>
      </c>
      <c r="H104" s="548"/>
      <c r="I104" s="548"/>
      <c r="J104" s="549"/>
      <c r="K104" s="304" t="s">
        <v>231</v>
      </c>
      <c r="L104" s="305"/>
      <c r="M104" s="305"/>
      <c r="N104" s="306"/>
      <c r="O104" s="307" t="s">
        <v>373</v>
      </c>
      <c r="P104" s="308" t="s">
        <v>120</v>
      </c>
      <c r="Q104" s="309">
        <v>0</v>
      </c>
      <c r="R104" s="310">
        <v>9999</v>
      </c>
      <c r="S104" s="311">
        <v>0.001</v>
      </c>
      <c r="T104" s="209">
        <v>0.2</v>
      </c>
      <c r="U104" s="309"/>
      <c r="V104" s="310"/>
      <c r="W104" s="313"/>
      <c r="X104" s="311"/>
      <c r="Y104" s="197"/>
    </row>
    <row r="105" spans="1:25" s="341" customFormat="1" ht="15" customHeight="1">
      <c r="A105" s="186"/>
      <c r="B105" s="186"/>
      <c r="C105" s="186"/>
      <c r="D105" s="186"/>
      <c r="E105" s="187"/>
      <c r="F105" s="187"/>
      <c r="G105" s="553"/>
      <c r="H105" s="554"/>
      <c r="I105" s="554"/>
      <c r="J105" s="555"/>
      <c r="K105" s="243" t="s">
        <v>222</v>
      </c>
      <c r="L105" s="237"/>
      <c r="M105" s="237"/>
      <c r="N105" s="238"/>
      <c r="O105" s="314" t="s">
        <v>374</v>
      </c>
      <c r="P105" s="257" t="s">
        <v>120</v>
      </c>
      <c r="Q105" s="258">
        <v>0</v>
      </c>
      <c r="R105" s="259">
        <v>9999</v>
      </c>
      <c r="S105" s="259">
        <v>0.001</v>
      </c>
      <c r="T105" s="273">
        <v>0.2</v>
      </c>
      <c r="U105" s="269"/>
      <c r="V105" s="259"/>
      <c r="W105" s="293"/>
      <c r="X105" s="294"/>
      <c r="Y105" s="197"/>
    </row>
    <row r="106" spans="1:25" s="341" customFormat="1" ht="15" customHeight="1">
      <c r="A106" s="186"/>
      <c r="B106" s="186"/>
      <c r="C106" s="186"/>
      <c r="D106" s="186"/>
      <c r="E106" s="187"/>
      <c r="F106" s="187"/>
      <c r="G106" s="553"/>
      <c r="H106" s="554"/>
      <c r="I106" s="554"/>
      <c r="J106" s="555"/>
      <c r="K106" s="239" t="s">
        <v>231</v>
      </c>
      <c r="L106" s="237"/>
      <c r="M106" s="237"/>
      <c r="N106" s="238"/>
      <c r="O106" s="315" t="s">
        <v>375</v>
      </c>
      <c r="P106" s="257" t="s">
        <v>120</v>
      </c>
      <c r="Q106" s="258">
        <v>0</v>
      </c>
      <c r="R106" s="259">
        <v>9999</v>
      </c>
      <c r="S106" s="259">
        <v>0.001</v>
      </c>
      <c r="T106" s="273">
        <v>1</v>
      </c>
      <c r="U106" s="316"/>
      <c r="V106" s="246"/>
      <c r="W106" s="246"/>
      <c r="X106" s="238"/>
      <c r="Y106" s="197"/>
    </row>
    <row r="107" spans="1:25" s="341" customFormat="1" ht="15" customHeight="1">
      <c r="A107" s="186"/>
      <c r="B107" s="186"/>
      <c r="C107" s="186"/>
      <c r="D107" s="186"/>
      <c r="E107" s="187"/>
      <c r="F107" s="187"/>
      <c r="G107" s="553"/>
      <c r="H107" s="554"/>
      <c r="I107" s="554"/>
      <c r="J107" s="555"/>
      <c r="K107" s="239" t="s">
        <v>148</v>
      </c>
      <c r="L107" s="241"/>
      <c r="M107" s="241"/>
      <c r="N107" s="242"/>
      <c r="O107" s="333" t="s">
        <v>141</v>
      </c>
      <c r="P107" s="248" t="s">
        <v>6</v>
      </c>
      <c r="Q107" s="334">
        <v>0.001</v>
      </c>
      <c r="R107" s="247">
        <v>9999</v>
      </c>
      <c r="S107" s="247">
        <v>0.001</v>
      </c>
      <c r="T107" s="335">
        <v>0.1</v>
      </c>
      <c r="U107" s="336"/>
      <c r="V107" s="337"/>
      <c r="W107" s="337"/>
      <c r="X107" s="242"/>
      <c r="Y107" s="197"/>
    </row>
    <row r="108" spans="1:25" s="341" customFormat="1" ht="15" customHeight="1">
      <c r="A108" s="186"/>
      <c r="B108" s="186"/>
      <c r="C108" s="186"/>
      <c r="D108" s="186"/>
      <c r="E108" s="187"/>
      <c r="F108" s="187"/>
      <c r="G108" s="553"/>
      <c r="H108" s="554"/>
      <c r="I108" s="554"/>
      <c r="J108" s="555"/>
      <c r="K108" s="239" t="s">
        <v>148</v>
      </c>
      <c r="L108" s="241"/>
      <c r="M108" s="241"/>
      <c r="N108" s="242"/>
      <c r="O108" s="333" t="s">
        <v>209</v>
      </c>
      <c r="P108" s="248" t="s">
        <v>6</v>
      </c>
      <c r="Q108" s="334">
        <v>0.001</v>
      </c>
      <c r="R108" s="247">
        <v>9999</v>
      </c>
      <c r="S108" s="247">
        <v>0.001</v>
      </c>
      <c r="T108" s="335">
        <v>0.1</v>
      </c>
      <c r="U108" s="336"/>
      <c r="V108" s="337"/>
      <c r="W108" s="337"/>
      <c r="X108" s="242"/>
      <c r="Y108" s="197"/>
    </row>
    <row r="109" spans="1:25" s="341" customFormat="1" ht="15" customHeight="1">
      <c r="A109" s="186"/>
      <c r="B109" s="186"/>
      <c r="C109" s="186"/>
      <c r="D109" s="186"/>
      <c r="E109" s="187"/>
      <c r="F109" s="187"/>
      <c r="G109" s="553"/>
      <c r="H109" s="554"/>
      <c r="I109" s="554"/>
      <c r="J109" s="555"/>
      <c r="K109" s="239" t="s">
        <v>148</v>
      </c>
      <c r="L109" s="241"/>
      <c r="M109" s="241"/>
      <c r="N109" s="242"/>
      <c r="O109" s="333" t="s">
        <v>210</v>
      </c>
      <c r="P109" s="248" t="s">
        <v>6</v>
      </c>
      <c r="Q109" s="334">
        <v>0.001</v>
      </c>
      <c r="R109" s="247">
        <v>9999</v>
      </c>
      <c r="S109" s="247">
        <v>0.001</v>
      </c>
      <c r="T109" s="335">
        <v>0.5</v>
      </c>
      <c r="U109" s="336"/>
      <c r="V109" s="337"/>
      <c r="W109" s="337"/>
      <c r="X109" s="242"/>
      <c r="Y109" s="197"/>
    </row>
    <row r="110" spans="1:25" s="341" customFormat="1" ht="15" customHeight="1">
      <c r="A110" s="186"/>
      <c r="B110" s="186"/>
      <c r="C110" s="186"/>
      <c r="D110" s="186"/>
      <c r="E110" s="187"/>
      <c r="F110" s="187"/>
      <c r="G110" s="553"/>
      <c r="H110" s="554"/>
      <c r="I110" s="554"/>
      <c r="J110" s="555"/>
      <c r="K110" s="218" t="s">
        <v>213</v>
      </c>
      <c r="L110" s="219"/>
      <c r="M110" s="219"/>
      <c r="N110" s="220"/>
      <c r="O110" s="446" t="s">
        <v>195</v>
      </c>
      <c r="P110" s="214" t="s">
        <v>100</v>
      </c>
      <c r="Q110" s="401">
        <v>0</v>
      </c>
      <c r="R110" s="216">
        <v>1</v>
      </c>
      <c r="S110" s="216" t="s">
        <v>100</v>
      </c>
      <c r="T110" s="217">
        <v>0</v>
      </c>
      <c r="U110" s="402"/>
      <c r="V110" s="240"/>
      <c r="W110" s="240"/>
      <c r="X110" s="220"/>
      <c r="Y110" s="197"/>
    </row>
    <row r="111" spans="1:25" s="341" customFormat="1" ht="15" customHeight="1" thickBot="1">
      <c r="A111" s="186"/>
      <c r="B111" s="186"/>
      <c r="C111" s="186"/>
      <c r="D111" s="186"/>
      <c r="E111" s="187"/>
      <c r="F111" s="187"/>
      <c r="G111" s="550"/>
      <c r="H111" s="551"/>
      <c r="I111" s="551"/>
      <c r="J111" s="552"/>
      <c r="K111" s="221" t="s">
        <v>274</v>
      </c>
      <c r="L111" s="222"/>
      <c r="M111" s="222"/>
      <c r="N111" s="222"/>
      <c r="O111" s="317" t="s">
        <v>273</v>
      </c>
      <c r="P111" s="232" t="s">
        <v>100</v>
      </c>
      <c r="Q111" s="271">
        <v>0</v>
      </c>
      <c r="R111" s="234">
        <v>1</v>
      </c>
      <c r="S111" s="234" t="s">
        <v>100</v>
      </c>
      <c r="T111" s="235">
        <v>0</v>
      </c>
      <c r="U111" s="447"/>
      <c r="V111" s="236"/>
      <c r="W111" s="236"/>
      <c r="X111" s="223"/>
      <c r="Y111" s="197"/>
    </row>
    <row r="112" spans="1:25" ht="15.75" customHeight="1" thickBot="1" thickTop="1">
      <c r="A112" s="186"/>
      <c r="B112" s="186"/>
      <c r="C112" s="186"/>
      <c r="D112" s="186"/>
      <c r="E112" s="187"/>
      <c r="F112" s="187"/>
      <c r="G112" s="544" t="s">
        <v>372</v>
      </c>
      <c r="H112" s="545"/>
      <c r="I112" s="545"/>
      <c r="J112" s="546"/>
      <c r="K112" s="320" t="s">
        <v>231</v>
      </c>
      <c r="L112" s="321"/>
      <c r="M112" s="321"/>
      <c r="N112" s="322"/>
      <c r="O112" s="323" t="s">
        <v>232</v>
      </c>
      <c r="P112" s="308" t="s">
        <v>120</v>
      </c>
      <c r="Q112" s="324">
        <v>0</v>
      </c>
      <c r="R112" s="310">
        <v>9999</v>
      </c>
      <c r="S112" s="324">
        <v>0.001</v>
      </c>
      <c r="T112" s="312">
        <v>0.2</v>
      </c>
      <c r="U112" s="325"/>
      <c r="V112" s="325"/>
      <c r="W112" s="325"/>
      <c r="X112" s="326"/>
      <c r="Y112" s="392"/>
    </row>
    <row r="113" spans="1:25" ht="15.75" customHeight="1" thickTop="1">
      <c r="A113" s="186"/>
      <c r="B113" s="186"/>
      <c r="C113" s="186"/>
      <c r="D113" s="186"/>
      <c r="E113" s="187"/>
      <c r="F113" s="187"/>
      <c r="G113" s="547" t="s">
        <v>377</v>
      </c>
      <c r="H113" s="548"/>
      <c r="I113" s="548"/>
      <c r="J113" s="549"/>
      <c r="K113" s="320" t="s">
        <v>378</v>
      </c>
      <c r="L113" s="321"/>
      <c r="M113" s="321"/>
      <c r="N113" s="322"/>
      <c r="O113" s="323" t="s">
        <v>272</v>
      </c>
      <c r="P113" s="308" t="s">
        <v>120</v>
      </c>
      <c r="Q113" s="324">
        <v>0</v>
      </c>
      <c r="R113" s="310">
        <v>9999</v>
      </c>
      <c r="S113" s="324">
        <v>0.001</v>
      </c>
      <c r="T113" s="312">
        <v>0.2</v>
      </c>
      <c r="U113" s="325"/>
      <c r="V113" s="325"/>
      <c r="W113" s="325"/>
      <c r="X113" s="326"/>
      <c r="Y113" s="392"/>
    </row>
    <row r="114" spans="1:25" ht="15.75" customHeight="1" thickBot="1">
      <c r="A114" s="186"/>
      <c r="B114" s="186"/>
      <c r="C114" s="186"/>
      <c r="D114" s="186"/>
      <c r="E114" s="187"/>
      <c r="F114" s="187"/>
      <c r="G114" s="550"/>
      <c r="H114" s="551"/>
      <c r="I114" s="551"/>
      <c r="J114" s="552"/>
      <c r="K114" s="522" t="s">
        <v>379</v>
      </c>
      <c r="L114" s="523"/>
      <c r="M114" s="523"/>
      <c r="N114" s="524"/>
      <c r="O114" s="525" t="s">
        <v>234</v>
      </c>
      <c r="P114" s="441" t="s">
        <v>120</v>
      </c>
      <c r="Q114" s="526">
        <v>0</v>
      </c>
      <c r="R114" s="442">
        <v>9999</v>
      </c>
      <c r="S114" s="526">
        <v>0.001</v>
      </c>
      <c r="T114" s="431">
        <v>0.5</v>
      </c>
      <c r="U114" s="527"/>
      <c r="V114" s="527"/>
      <c r="W114" s="527"/>
      <c r="X114" s="528"/>
      <c r="Y114" s="392"/>
    </row>
    <row r="115" spans="1:25" ht="15.75" customHeight="1" thickTop="1">
      <c r="A115" s="186"/>
      <c r="B115" s="186"/>
      <c r="C115" s="186"/>
      <c r="D115" s="186"/>
      <c r="E115" s="187"/>
      <c r="F115" s="187"/>
      <c r="G115" s="547" t="s">
        <v>385</v>
      </c>
      <c r="H115" s="548"/>
      <c r="I115" s="548"/>
      <c r="J115" s="549"/>
      <c r="K115" s="320" t="s">
        <v>382</v>
      </c>
      <c r="L115" s="321"/>
      <c r="M115" s="321"/>
      <c r="N115" s="322"/>
      <c r="O115" s="323" t="s">
        <v>233</v>
      </c>
      <c r="P115" s="308" t="s">
        <v>120</v>
      </c>
      <c r="Q115" s="324">
        <v>0</v>
      </c>
      <c r="R115" s="310">
        <v>9999</v>
      </c>
      <c r="S115" s="324">
        <v>0.001</v>
      </c>
      <c r="T115" s="312">
        <v>1</v>
      </c>
      <c r="U115" s="325"/>
      <c r="V115" s="325"/>
      <c r="W115" s="325"/>
      <c r="X115" s="326"/>
      <c r="Y115" s="392"/>
    </row>
    <row r="116" spans="1:25" ht="15.75" customHeight="1">
      <c r="A116" s="186"/>
      <c r="B116" s="186"/>
      <c r="C116" s="186"/>
      <c r="D116" s="186"/>
      <c r="E116" s="187"/>
      <c r="F116" s="187"/>
      <c r="G116" s="553"/>
      <c r="H116" s="554"/>
      <c r="I116" s="554"/>
      <c r="J116" s="555"/>
      <c r="K116" s="327" t="s">
        <v>381</v>
      </c>
      <c r="L116" s="328"/>
      <c r="M116" s="328"/>
      <c r="N116" s="329"/>
      <c r="O116" s="315" t="s">
        <v>380</v>
      </c>
      <c r="P116" s="257" t="s">
        <v>120</v>
      </c>
      <c r="Q116" s="330">
        <v>0</v>
      </c>
      <c r="R116" s="259">
        <v>9999</v>
      </c>
      <c r="S116" s="330">
        <v>0.001</v>
      </c>
      <c r="T116" s="245">
        <v>0.5</v>
      </c>
      <c r="U116" s="331"/>
      <c r="V116" s="331"/>
      <c r="W116" s="331"/>
      <c r="X116" s="332"/>
      <c r="Y116" s="392"/>
    </row>
    <row r="117" spans="1:25" s="341" customFormat="1" ht="15" customHeight="1" thickBot="1">
      <c r="A117" s="186"/>
      <c r="B117" s="186"/>
      <c r="C117" s="186"/>
      <c r="D117" s="186"/>
      <c r="E117" s="187"/>
      <c r="F117" s="187"/>
      <c r="G117" s="550"/>
      <c r="H117" s="551"/>
      <c r="I117" s="551"/>
      <c r="J117" s="552"/>
      <c r="K117" s="221" t="s">
        <v>387</v>
      </c>
      <c r="L117" s="222"/>
      <c r="M117" s="222"/>
      <c r="N117" s="222"/>
      <c r="O117" s="317" t="s">
        <v>386</v>
      </c>
      <c r="P117" s="232" t="s">
        <v>100</v>
      </c>
      <c r="Q117" s="271">
        <v>0</v>
      </c>
      <c r="R117" s="234">
        <v>1</v>
      </c>
      <c r="S117" s="234" t="s">
        <v>100</v>
      </c>
      <c r="T117" s="235">
        <v>0</v>
      </c>
      <c r="U117" s="447"/>
      <c r="V117" s="236"/>
      <c r="W117" s="236"/>
      <c r="X117" s="223"/>
      <c r="Y117" s="197"/>
    </row>
    <row r="118" spans="1:25" ht="15.75" customHeight="1" thickTop="1">
      <c r="A118" s="186"/>
      <c r="B118" s="186"/>
      <c r="C118" s="186"/>
      <c r="D118" s="186"/>
      <c r="E118" s="187"/>
      <c r="F118" s="187"/>
      <c r="G118" s="589" t="s">
        <v>196</v>
      </c>
      <c r="H118" s="590"/>
      <c r="I118" s="590"/>
      <c r="J118" s="591"/>
      <c r="K118" s="320" t="s">
        <v>201</v>
      </c>
      <c r="L118" s="321"/>
      <c r="M118" s="321"/>
      <c r="N118" s="322"/>
      <c r="O118" s="323" t="s">
        <v>197</v>
      </c>
      <c r="P118" s="308" t="s">
        <v>120</v>
      </c>
      <c r="Q118" s="324">
        <v>0</v>
      </c>
      <c r="R118" s="310">
        <v>9999</v>
      </c>
      <c r="S118" s="324">
        <v>0.001</v>
      </c>
      <c r="T118" s="312">
        <v>2</v>
      </c>
      <c r="U118" s="325"/>
      <c r="V118" s="325"/>
      <c r="W118" s="325"/>
      <c r="X118" s="326"/>
      <c r="Y118" s="392"/>
    </row>
    <row r="119" spans="1:25" ht="15">
      <c r="A119" s="186"/>
      <c r="B119" s="186"/>
      <c r="C119" s="186"/>
      <c r="D119" s="186"/>
      <c r="E119" s="187"/>
      <c r="F119" s="187"/>
      <c r="G119" s="592"/>
      <c r="H119" s="593"/>
      <c r="I119" s="593"/>
      <c r="J119" s="594"/>
      <c r="K119" s="327" t="s">
        <v>202</v>
      </c>
      <c r="L119" s="328"/>
      <c r="M119" s="328"/>
      <c r="N119" s="329"/>
      <c r="O119" s="315" t="s">
        <v>198</v>
      </c>
      <c r="P119" s="257" t="s">
        <v>120</v>
      </c>
      <c r="Q119" s="330">
        <v>0</v>
      </c>
      <c r="R119" s="259">
        <v>9999</v>
      </c>
      <c r="S119" s="330">
        <v>0.001</v>
      </c>
      <c r="T119" s="245">
        <v>16</v>
      </c>
      <c r="U119" s="331"/>
      <c r="V119" s="331"/>
      <c r="W119" s="331"/>
      <c r="X119" s="332"/>
      <c r="Y119" s="392"/>
    </row>
    <row r="120" spans="1:25" ht="15" customHeight="1">
      <c r="A120" s="186"/>
      <c r="B120" s="186"/>
      <c r="C120" s="186"/>
      <c r="D120" s="186"/>
      <c r="E120" s="187"/>
      <c r="F120" s="187"/>
      <c r="G120" s="592"/>
      <c r="H120" s="593"/>
      <c r="I120" s="593"/>
      <c r="J120" s="594"/>
      <c r="K120" s="239" t="s">
        <v>203</v>
      </c>
      <c r="L120" s="237"/>
      <c r="M120" s="237"/>
      <c r="N120" s="238"/>
      <c r="O120" s="244" t="s">
        <v>199</v>
      </c>
      <c r="P120" s="257" t="s">
        <v>120</v>
      </c>
      <c r="Q120" s="258">
        <v>0</v>
      </c>
      <c r="R120" s="259">
        <v>9999</v>
      </c>
      <c r="S120" s="257">
        <v>0.001</v>
      </c>
      <c r="T120" s="245">
        <v>2</v>
      </c>
      <c r="U120" s="316"/>
      <c r="V120" s="246"/>
      <c r="W120" s="246"/>
      <c r="X120" s="238"/>
      <c r="Y120" s="342"/>
    </row>
    <row r="121" spans="1:25" ht="15" customHeight="1">
      <c r="A121" s="186"/>
      <c r="B121" s="186"/>
      <c r="C121" s="186"/>
      <c r="D121" s="186"/>
      <c r="E121" s="187"/>
      <c r="F121" s="187"/>
      <c r="G121" s="592"/>
      <c r="H121" s="593"/>
      <c r="I121" s="593"/>
      <c r="J121" s="594"/>
      <c r="K121" s="239" t="s">
        <v>222</v>
      </c>
      <c r="L121" s="237"/>
      <c r="M121" s="237"/>
      <c r="N121" s="238"/>
      <c r="O121" s="244" t="s">
        <v>268</v>
      </c>
      <c r="P121" s="257" t="s">
        <v>120</v>
      </c>
      <c r="Q121" s="258">
        <v>0</v>
      </c>
      <c r="R121" s="259">
        <v>9999</v>
      </c>
      <c r="S121" s="257">
        <v>0.001</v>
      </c>
      <c r="T121" s="272">
        <v>0.2</v>
      </c>
      <c r="U121" s="316"/>
      <c r="V121" s="246"/>
      <c r="W121" s="246"/>
      <c r="X121" s="238"/>
      <c r="Y121" s="342"/>
    </row>
    <row r="122" spans="1:25" ht="15" customHeight="1">
      <c r="A122" s="186"/>
      <c r="B122" s="186"/>
      <c r="C122" s="186"/>
      <c r="D122" s="186"/>
      <c r="E122" s="187"/>
      <c r="F122" s="187"/>
      <c r="G122" s="592"/>
      <c r="H122" s="593"/>
      <c r="I122" s="593"/>
      <c r="J122" s="594"/>
      <c r="K122" s="239" t="s">
        <v>231</v>
      </c>
      <c r="L122" s="237"/>
      <c r="M122" s="237"/>
      <c r="N122" s="237"/>
      <c r="O122" s="244" t="s">
        <v>269</v>
      </c>
      <c r="P122" s="244" t="s">
        <v>120</v>
      </c>
      <c r="Q122" s="393">
        <v>0</v>
      </c>
      <c r="R122" s="259">
        <v>9999</v>
      </c>
      <c r="S122" s="293">
        <v>0.001</v>
      </c>
      <c r="T122" s="272">
        <v>0.2</v>
      </c>
      <c r="U122" s="316"/>
      <c r="V122" s="246"/>
      <c r="W122" s="246"/>
      <c r="X122" s="354"/>
      <c r="Y122" s="342"/>
    </row>
    <row r="123" spans="1:25" ht="15" customHeight="1">
      <c r="A123" s="186"/>
      <c r="B123" s="186"/>
      <c r="C123" s="186"/>
      <c r="D123" s="186"/>
      <c r="E123" s="187"/>
      <c r="F123" s="187"/>
      <c r="G123" s="592"/>
      <c r="H123" s="593"/>
      <c r="I123" s="593"/>
      <c r="J123" s="594"/>
      <c r="K123" s="239" t="s">
        <v>231</v>
      </c>
      <c r="L123" s="237"/>
      <c r="M123" s="237"/>
      <c r="N123" s="238"/>
      <c r="O123" s="244" t="s">
        <v>270</v>
      </c>
      <c r="P123" s="257" t="s">
        <v>120</v>
      </c>
      <c r="Q123" s="258">
        <v>0</v>
      </c>
      <c r="R123" s="259">
        <v>9999</v>
      </c>
      <c r="S123" s="257">
        <v>0.001</v>
      </c>
      <c r="T123" s="272">
        <v>1</v>
      </c>
      <c r="U123" s="316"/>
      <c r="V123" s="246"/>
      <c r="W123" s="246"/>
      <c r="X123" s="238"/>
      <c r="Y123" s="342"/>
    </row>
    <row r="124" spans="1:25" ht="15" customHeight="1">
      <c r="A124" s="186"/>
      <c r="B124" s="186"/>
      <c r="C124" s="186"/>
      <c r="D124" s="186"/>
      <c r="E124" s="187"/>
      <c r="F124" s="187"/>
      <c r="G124" s="592"/>
      <c r="H124" s="593"/>
      <c r="I124" s="593"/>
      <c r="J124" s="594"/>
      <c r="K124" s="239" t="s">
        <v>231</v>
      </c>
      <c r="L124" s="237"/>
      <c r="M124" s="237"/>
      <c r="N124" s="238"/>
      <c r="O124" s="244" t="s">
        <v>271</v>
      </c>
      <c r="P124" s="257" t="s">
        <v>6</v>
      </c>
      <c r="Q124" s="258">
        <v>0</v>
      </c>
      <c r="R124" s="259">
        <v>9999</v>
      </c>
      <c r="S124" s="394">
        <v>0.001</v>
      </c>
      <c r="T124" s="272">
        <v>0.2</v>
      </c>
      <c r="U124" s="316"/>
      <c r="V124" s="246"/>
      <c r="W124" s="246"/>
      <c r="X124" s="238"/>
      <c r="Y124" s="342"/>
    </row>
    <row r="125" spans="1:25" ht="15" customHeight="1">
      <c r="A125" s="186"/>
      <c r="B125" s="186"/>
      <c r="C125" s="186"/>
      <c r="D125" s="186"/>
      <c r="E125" s="187"/>
      <c r="F125" s="187"/>
      <c r="G125" s="592"/>
      <c r="H125" s="593"/>
      <c r="I125" s="593"/>
      <c r="J125" s="594"/>
      <c r="K125" s="239" t="s">
        <v>204</v>
      </c>
      <c r="L125" s="237"/>
      <c r="M125" s="237"/>
      <c r="N125" s="238"/>
      <c r="O125" s="348" t="s">
        <v>200</v>
      </c>
      <c r="P125" s="257" t="s">
        <v>120</v>
      </c>
      <c r="Q125" s="258">
        <v>0</v>
      </c>
      <c r="R125" s="259">
        <v>9999</v>
      </c>
      <c r="S125" s="257">
        <v>0.001</v>
      </c>
      <c r="T125" s="245">
        <v>2</v>
      </c>
      <c r="U125" s="316"/>
      <c r="V125" s="246"/>
      <c r="W125" s="246"/>
      <c r="X125" s="238"/>
      <c r="Y125" s="342"/>
    </row>
    <row r="126" spans="1:25" ht="15" customHeight="1">
      <c r="A126" s="186"/>
      <c r="B126" s="186"/>
      <c r="C126" s="186"/>
      <c r="D126" s="186"/>
      <c r="E126" s="187"/>
      <c r="F126" s="187"/>
      <c r="G126" s="592"/>
      <c r="H126" s="593"/>
      <c r="I126" s="593"/>
      <c r="J126" s="594"/>
      <c r="K126" s="239" t="s">
        <v>299</v>
      </c>
      <c r="L126" s="237"/>
      <c r="M126" s="237"/>
      <c r="N126" s="237"/>
      <c r="O126" s="348" t="s">
        <v>279</v>
      </c>
      <c r="P126" s="257" t="s">
        <v>120</v>
      </c>
      <c r="Q126" s="258">
        <v>0</v>
      </c>
      <c r="R126" s="259">
        <v>9999</v>
      </c>
      <c r="S126" s="257">
        <v>0.001</v>
      </c>
      <c r="T126" s="245">
        <v>1</v>
      </c>
      <c r="U126" s="450"/>
      <c r="V126" s="246"/>
      <c r="W126" s="246"/>
      <c r="X126" s="238"/>
      <c r="Y126" s="342"/>
    </row>
    <row r="127" spans="1:25" ht="15" customHeight="1">
      <c r="A127" s="186"/>
      <c r="B127" s="186"/>
      <c r="C127" s="186"/>
      <c r="D127" s="186"/>
      <c r="E127" s="187"/>
      <c r="F127" s="187"/>
      <c r="G127" s="592"/>
      <c r="H127" s="593"/>
      <c r="I127" s="593"/>
      <c r="J127" s="594"/>
      <c r="K127" s="239" t="s">
        <v>300</v>
      </c>
      <c r="L127" s="237"/>
      <c r="M127" s="237"/>
      <c r="N127" s="237"/>
      <c r="O127" s="348" t="s">
        <v>280</v>
      </c>
      <c r="P127" s="257" t="s">
        <v>120</v>
      </c>
      <c r="Q127" s="258">
        <v>0</v>
      </c>
      <c r="R127" s="259">
        <v>9999</v>
      </c>
      <c r="S127" s="257">
        <v>0.001</v>
      </c>
      <c r="T127" s="245">
        <v>1</v>
      </c>
      <c r="U127" s="450"/>
      <c r="V127" s="246"/>
      <c r="W127" s="246"/>
      <c r="X127" s="238"/>
      <c r="Y127" s="342"/>
    </row>
    <row r="128" spans="1:25" ht="15" customHeight="1">
      <c r="A128" s="186"/>
      <c r="B128" s="186"/>
      <c r="C128" s="186"/>
      <c r="D128" s="186"/>
      <c r="E128" s="187"/>
      <c r="F128" s="187"/>
      <c r="G128" s="592"/>
      <c r="H128" s="593"/>
      <c r="I128" s="593"/>
      <c r="J128" s="594"/>
      <c r="K128" s="239" t="s">
        <v>301</v>
      </c>
      <c r="L128" s="237"/>
      <c r="M128" s="237"/>
      <c r="N128" s="237"/>
      <c r="O128" s="348" t="s">
        <v>278</v>
      </c>
      <c r="P128" s="257" t="s">
        <v>120</v>
      </c>
      <c r="Q128" s="258">
        <v>0</v>
      </c>
      <c r="R128" s="259">
        <v>9999</v>
      </c>
      <c r="S128" s="257">
        <v>0.001</v>
      </c>
      <c r="T128" s="245">
        <v>1</v>
      </c>
      <c r="U128" s="450"/>
      <c r="V128" s="246"/>
      <c r="W128" s="246"/>
      <c r="X128" s="238"/>
      <c r="Y128" s="342"/>
    </row>
    <row r="129" spans="1:25" ht="15" customHeight="1">
      <c r="A129" s="186"/>
      <c r="B129" s="186"/>
      <c r="C129" s="186"/>
      <c r="D129" s="186"/>
      <c r="E129" s="187"/>
      <c r="F129" s="187"/>
      <c r="G129" s="592"/>
      <c r="H129" s="593"/>
      <c r="I129" s="593"/>
      <c r="J129" s="594"/>
      <c r="K129" s="239" t="s">
        <v>302</v>
      </c>
      <c r="L129" s="237"/>
      <c r="M129" s="237"/>
      <c r="N129" s="237"/>
      <c r="O129" s="348" t="s">
        <v>281</v>
      </c>
      <c r="P129" s="257" t="s">
        <v>120</v>
      </c>
      <c r="Q129" s="258">
        <v>0</v>
      </c>
      <c r="R129" s="259">
        <v>9999</v>
      </c>
      <c r="S129" s="257">
        <v>0.001</v>
      </c>
      <c r="T129" s="245">
        <v>1</v>
      </c>
      <c r="U129" s="450"/>
      <c r="V129" s="246"/>
      <c r="W129" s="246"/>
      <c r="X129" s="238"/>
      <c r="Y129" s="342"/>
    </row>
    <row r="130" spans="1:25" ht="15" customHeight="1">
      <c r="A130" s="186"/>
      <c r="B130" s="186"/>
      <c r="C130" s="186"/>
      <c r="D130" s="186"/>
      <c r="E130" s="187"/>
      <c r="F130" s="187"/>
      <c r="G130" s="592"/>
      <c r="H130" s="593"/>
      <c r="I130" s="593"/>
      <c r="J130" s="594"/>
      <c r="K130" s="239" t="s">
        <v>303</v>
      </c>
      <c r="L130" s="237"/>
      <c r="M130" s="237"/>
      <c r="N130" s="237"/>
      <c r="O130" s="348" t="s">
        <v>282</v>
      </c>
      <c r="P130" s="257" t="s">
        <v>120</v>
      </c>
      <c r="Q130" s="258">
        <v>0</v>
      </c>
      <c r="R130" s="259">
        <v>9999</v>
      </c>
      <c r="S130" s="257">
        <v>0.001</v>
      </c>
      <c r="T130" s="245">
        <v>1</v>
      </c>
      <c r="U130" s="450"/>
      <c r="V130" s="246"/>
      <c r="W130" s="246"/>
      <c r="X130" s="238"/>
      <c r="Y130" s="342"/>
    </row>
    <row r="131" spans="1:25" ht="15" customHeight="1">
      <c r="A131" s="186"/>
      <c r="B131" s="186"/>
      <c r="C131" s="186"/>
      <c r="D131" s="186"/>
      <c r="E131" s="187"/>
      <c r="F131" s="187"/>
      <c r="G131" s="592"/>
      <c r="H131" s="593"/>
      <c r="I131" s="593"/>
      <c r="J131" s="594"/>
      <c r="K131" s="239" t="s">
        <v>304</v>
      </c>
      <c r="L131" s="237"/>
      <c r="M131" s="237"/>
      <c r="N131" s="237"/>
      <c r="O131" s="348" t="s">
        <v>283</v>
      </c>
      <c r="P131" s="257" t="s">
        <v>120</v>
      </c>
      <c r="Q131" s="258">
        <v>0</v>
      </c>
      <c r="R131" s="259">
        <v>9999</v>
      </c>
      <c r="S131" s="257">
        <v>0.001</v>
      </c>
      <c r="T131" s="245">
        <v>1</v>
      </c>
      <c r="U131" s="450"/>
      <c r="V131" s="246"/>
      <c r="W131" s="246"/>
      <c r="X131" s="238"/>
      <c r="Y131" s="342"/>
    </row>
    <row r="132" spans="1:25" ht="15" customHeight="1">
      <c r="A132" s="186"/>
      <c r="B132" s="186"/>
      <c r="C132" s="186"/>
      <c r="D132" s="186"/>
      <c r="E132" s="187"/>
      <c r="F132" s="187"/>
      <c r="G132" s="592"/>
      <c r="H132" s="593"/>
      <c r="I132" s="593"/>
      <c r="J132" s="594"/>
      <c r="K132" s="239" t="s">
        <v>305</v>
      </c>
      <c r="L132" s="237"/>
      <c r="M132" s="237"/>
      <c r="N132" s="237"/>
      <c r="O132" s="348" t="s">
        <v>284</v>
      </c>
      <c r="P132" s="257" t="s">
        <v>120</v>
      </c>
      <c r="Q132" s="258">
        <v>0</v>
      </c>
      <c r="R132" s="259">
        <v>9999</v>
      </c>
      <c r="S132" s="257">
        <v>0.001</v>
      </c>
      <c r="T132" s="245">
        <v>1</v>
      </c>
      <c r="U132" s="450"/>
      <c r="V132" s="246"/>
      <c r="W132" s="246"/>
      <c r="X132" s="238"/>
      <c r="Y132" s="342"/>
    </row>
    <row r="133" spans="1:25" ht="15" customHeight="1">
      <c r="A133" s="186"/>
      <c r="B133" s="186"/>
      <c r="C133" s="186"/>
      <c r="D133" s="186"/>
      <c r="E133" s="187"/>
      <c r="F133" s="187"/>
      <c r="G133" s="592"/>
      <c r="H133" s="593"/>
      <c r="I133" s="593"/>
      <c r="J133" s="594"/>
      <c r="K133" s="239" t="s">
        <v>306</v>
      </c>
      <c r="L133" s="237"/>
      <c r="M133" s="237"/>
      <c r="N133" s="237"/>
      <c r="O133" s="348" t="s">
        <v>285</v>
      </c>
      <c r="P133" s="257" t="s">
        <v>120</v>
      </c>
      <c r="Q133" s="258">
        <v>0</v>
      </c>
      <c r="R133" s="259">
        <v>9999</v>
      </c>
      <c r="S133" s="257">
        <v>0.001</v>
      </c>
      <c r="T133" s="245">
        <v>1</v>
      </c>
      <c r="U133" s="450"/>
      <c r="V133" s="246"/>
      <c r="W133" s="246"/>
      <c r="X133" s="238"/>
      <c r="Y133" s="342"/>
    </row>
    <row r="134" spans="1:25" ht="15" customHeight="1">
      <c r="A134" s="186"/>
      <c r="B134" s="186"/>
      <c r="C134" s="186"/>
      <c r="D134" s="186"/>
      <c r="E134" s="187"/>
      <c r="F134" s="187"/>
      <c r="G134" s="592"/>
      <c r="H134" s="593"/>
      <c r="I134" s="593"/>
      <c r="J134" s="594"/>
      <c r="K134" s="239" t="s">
        <v>399</v>
      </c>
      <c r="L134" s="237"/>
      <c r="M134" s="237"/>
      <c r="N134" s="237"/>
      <c r="O134" s="348" t="s">
        <v>286</v>
      </c>
      <c r="P134" s="257" t="s">
        <v>120</v>
      </c>
      <c r="Q134" s="258">
        <v>0</v>
      </c>
      <c r="R134" s="259">
        <v>9999</v>
      </c>
      <c r="S134" s="257">
        <v>0.001</v>
      </c>
      <c r="T134" s="245">
        <v>1</v>
      </c>
      <c r="U134" s="450"/>
      <c r="V134" s="246"/>
      <c r="W134" s="246"/>
      <c r="X134" s="238"/>
      <c r="Y134" s="342"/>
    </row>
    <row r="135" spans="1:25" ht="15" customHeight="1">
      <c r="A135" s="186"/>
      <c r="B135" s="186"/>
      <c r="C135" s="186"/>
      <c r="D135" s="186"/>
      <c r="E135" s="187"/>
      <c r="F135" s="187"/>
      <c r="G135" s="592"/>
      <c r="H135" s="593"/>
      <c r="I135" s="593"/>
      <c r="J135" s="594"/>
      <c r="K135" s="239" t="s">
        <v>400</v>
      </c>
      <c r="L135" s="237"/>
      <c r="M135" s="237"/>
      <c r="N135" s="237"/>
      <c r="O135" s="348" t="s">
        <v>287</v>
      </c>
      <c r="P135" s="257" t="s">
        <v>120</v>
      </c>
      <c r="Q135" s="258">
        <v>0</v>
      </c>
      <c r="R135" s="259">
        <v>9999</v>
      </c>
      <c r="S135" s="257">
        <v>0.001</v>
      </c>
      <c r="T135" s="245">
        <v>1</v>
      </c>
      <c r="U135" s="450"/>
      <c r="V135" s="246"/>
      <c r="W135" s="246"/>
      <c r="X135" s="238"/>
      <c r="Y135" s="342"/>
    </row>
    <row r="136" spans="1:25" ht="15" customHeight="1">
      <c r="A136" s="186"/>
      <c r="B136" s="186"/>
      <c r="C136" s="186"/>
      <c r="D136" s="186"/>
      <c r="E136" s="187"/>
      <c r="F136" s="187"/>
      <c r="G136" s="592"/>
      <c r="H136" s="593"/>
      <c r="I136" s="593"/>
      <c r="J136" s="594"/>
      <c r="K136" s="239" t="s">
        <v>398</v>
      </c>
      <c r="L136" s="237"/>
      <c r="M136" s="237"/>
      <c r="N136" s="237"/>
      <c r="O136" s="348" t="s">
        <v>288</v>
      </c>
      <c r="P136" s="257" t="s">
        <v>120</v>
      </c>
      <c r="Q136" s="258">
        <v>0</v>
      </c>
      <c r="R136" s="259">
        <v>9999</v>
      </c>
      <c r="S136" s="257">
        <v>0.001</v>
      </c>
      <c r="T136" s="245">
        <v>1</v>
      </c>
      <c r="U136" s="450"/>
      <c r="V136" s="246"/>
      <c r="W136" s="246"/>
      <c r="X136" s="238"/>
      <c r="Y136" s="342"/>
    </row>
    <row r="137" spans="1:25" ht="15" customHeight="1">
      <c r="A137" s="186"/>
      <c r="B137" s="186"/>
      <c r="C137" s="186"/>
      <c r="D137" s="186"/>
      <c r="E137" s="187"/>
      <c r="F137" s="187"/>
      <c r="G137" s="592"/>
      <c r="H137" s="593"/>
      <c r="I137" s="593"/>
      <c r="J137" s="594"/>
      <c r="K137" s="239" t="s">
        <v>397</v>
      </c>
      <c r="L137" s="237"/>
      <c r="M137" s="237"/>
      <c r="N137" s="237"/>
      <c r="O137" s="348" t="s">
        <v>289</v>
      </c>
      <c r="P137" s="257" t="s">
        <v>120</v>
      </c>
      <c r="Q137" s="258">
        <v>0</v>
      </c>
      <c r="R137" s="259">
        <v>9999</v>
      </c>
      <c r="S137" s="257">
        <v>0.001</v>
      </c>
      <c r="T137" s="245">
        <v>1</v>
      </c>
      <c r="U137" s="450"/>
      <c r="V137" s="246"/>
      <c r="W137" s="246"/>
      <c r="X137" s="238"/>
      <c r="Y137" s="342"/>
    </row>
    <row r="138" spans="1:25" ht="15" customHeight="1">
      <c r="A138" s="186"/>
      <c r="B138" s="186"/>
      <c r="C138" s="186"/>
      <c r="D138" s="186"/>
      <c r="E138" s="187"/>
      <c r="F138" s="187"/>
      <c r="G138" s="592"/>
      <c r="H138" s="593"/>
      <c r="I138" s="593"/>
      <c r="J138" s="594"/>
      <c r="K138" s="239" t="s">
        <v>393</v>
      </c>
      <c r="L138" s="237"/>
      <c r="M138" s="237"/>
      <c r="N138" s="237"/>
      <c r="O138" s="348" t="s">
        <v>290</v>
      </c>
      <c r="P138" s="257" t="s">
        <v>120</v>
      </c>
      <c r="Q138" s="258">
        <v>0</v>
      </c>
      <c r="R138" s="259">
        <v>9999</v>
      </c>
      <c r="S138" s="257">
        <v>0.001</v>
      </c>
      <c r="T138" s="245">
        <v>1</v>
      </c>
      <c r="U138" s="450"/>
      <c r="V138" s="246"/>
      <c r="W138" s="246"/>
      <c r="X138" s="238"/>
      <c r="Y138" s="342"/>
    </row>
    <row r="139" spans="1:25" ht="15" customHeight="1">
      <c r="A139" s="186"/>
      <c r="B139" s="186"/>
      <c r="C139" s="186"/>
      <c r="D139" s="186"/>
      <c r="E139" s="187"/>
      <c r="F139" s="187"/>
      <c r="G139" s="592"/>
      <c r="H139" s="593"/>
      <c r="I139" s="593"/>
      <c r="J139" s="594"/>
      <c r="K139" s="239" t="s">
        <v>392</v>
      </c>
      <c r="L139" s="237"/>
      <c r="M139" s="237"/>
      <c r="N139" s="237"/>
      <c r="O139" s="348" t="s">
        <v>291</v>
      </c>
      <c r="P139" s="257" t="s">
        <v>120</v>
      </c>
      <c r="Q139" s="258">
        <v>0</v>
      </c>
      <c r="R139" s="259">
        <v>9999</v>
      </c>
      <c r="S139" s="257">
        <v>0.001</v>
      </c>
      <c r="T139" s="245">
        <v>1</v>
      </c>
      <c r="U139" s="450"/>
      <c r="V139" s="246"/>
      <c r="W139" s="246"/>
      <c r="X139" s="238"/>
      <c r="Y139" s="342"/>
    </row>
    <row r="140" spans="1:25" ht="15" customHeight="1">
      <c r="A140" s="186"/>
      <c r="B140" s="186"/>
      <c r="C140" s="186"/>
      <c r="D140" s="186"/>
      <c r="E140" s="187"/>
      <c r="F140" s="187"/>
      <c r="G140" s="592"/>
      <c r="H140" s="593"/>
      <c r="I140" s="593"/>
      <c r="J140" s="594"/>
      <c r="K140" s="239" t="s">
        <v>309</v>
      </c>
      <c r="L140" s="237"/>
      <c r="M140" s="237"/>
      <c r="N140" s="237"/>
      <c r="O140" s="348" t="s">
        <v>292</v>
      </c>
      <c r="P140" s="257" t="s">
        <v>120</v>
      </c>
      <c r="Q140" s="258">
        <v>0</v>
      </c>
      <c r="R140" s="259">
        <v>9999</v>
      </c>
      <c r="S140" s="257">
        <v>0.001</v>
      </c>
      <c r="T140" s="245">
        <v>1</v>
      </c>
      <c r="U140" s="450"/>
      <c r="V140" s="246"/>
      <c r="W140" s="246"/>
      <c r="X140" s="238"/>
      <c r="Y140" s="342"/>
    </row>
    <row r="141" spans="1:25" ht="15" customHeight="1">
      <c r="A141" s="186"/>
      <c r="B141" s="186"/>
      <c r="C141" s="186"/>
      <c r="D141" s="186"/>
      <c r="E141" s="187"/>
      <c r="F141" s="187"/>
      <c r="G141" s="592"/>
      <c r="H141" s="593"/>
      <c r="I141" s="593"/>
      <c r="J141" s="594"/>
      <c r="K141" s="239" t="s">
        <v>394</v>
      </c>
      <c r="L141" s="237"/>
      <c r="M141" s="237"/>
      <c r="N141" s="237"/>
      <c r="O141" s="348" t="s">
        <v>293</v>
      </c>
      <c r="P141" s="257" t="s">
        <v>120</v>
      </c>
      <c r="Q141" s="258">
        <v>0</v>
      </c>
      <c r="R141" s="259">
        <v>9999</v>
      </c>
      <c r="S141" s="257">
        <v>0.001</v>
      </c>
      <c r="T141" s="245">
        <v>1</v>
      </c>
      <c r="U141" s="450"/>
      <c r="V141" s="246"/>
      <c r="W141" s="246"/>
      <c r="X141" s="238"/>
      <c r="Y141" s="342"/>
    </row>
    <row r="142" spans="1:25" ht="15" customHeight="1">
      <c r="A142" s="186"/>
      <c r="B142" s="186"/>
      <c r="C142" s="186"/>
      <c r="D142" s="186"/>
      <c r="E142" s="187"/>
      <c r="F142" s="187"/>
      <c r="G142" s="592"/>
      <c r="H142" s="593"/>
      <c r="I142" s="593"/>
      <c r="J142" s="594"/>
      <c r="K142" s="239" t="s">
        <v>395</v>
      </c>
      <c r="L142" s="237"/>
      <c r="M142" s="237"/>
      <c r="N142" s="237"/>
      <c r="O142" s="348" t="s">
        <v>294</v>
      </c>
      <c r="P142" s="257" t="s">
        <v>120</v>
      </c>
      <c r="Q142" s="258">
        <v>0</v>
      </c>
      <c r="R142" s="259">
        <v>9999</v>
      </c>
      <c r="S142" s="257">
        <v>0.001</v>
      </c>
      <c r="T142" s="245">
        <v>1</v>
      </c>
      <c r="U142" s="450"/>
      <c r="V142" s="246"/>
      <c r="W142" s="246"/>
      <c r="X142" s="238"/>
      <c r="Y142" s="342"/>
    </row>
    <row r="143" spans="1:25" ht="15" customHeight="1">
      <c r="A143" s="186"/>
      <c r="B143" s="186"/>
      <c r="C143" s="186"/>
      <c r="D143" s="186"/>
      <c r="E143" s="187"/>
      <c r="F143" s="187"/>
      <c r="G143" s="592"/>
      <c r="H143" s="593"/>
      <c r="I143" s="593"/>
      <c r="J143" s="594"/>
      <c r="K143" s="239" t="s">
        <v>396</v>
      </c>
      <c r="L143" s="237"/>
      <c r="M143" s="237"/>
      <c r="N143" s="237"/>
      <c r="O143" s="348" t="s">
        <v>295</v>
      </c>
      <c r="P143" s="257" t="s">
        <v>120</v>
      </c>
      <c r="Q143" s="258">
        <v>0</v>
      </c>
      <c r="R143" s="259">
        <v>9999</v>
      </c>
      <c r="S143" s="257">
        <v>0.001</v>
      </c>
      <c r="T143" s="245">
        <v>1</v>
      </c>
      <c r="U143" s="450"/>
      <c r="V143" s="246"/>
      <c r="W143" s="246"/>
      <c r="X143" s="238"/>
      <c r="Y143" s="342"/>
    </row>
    <row r="144" spans="1:25" ht="15" customHeight="1">
      <c r="A144" s="186"/>
      <c r="B144" s="186"/>
      <c r="C144" s="186"/>
      <c r="D144" s="186"/>
      <c r="E144" s="187"/>
      <c r="F144" s="187"/>
      <c r="G144" s="592"/>
      <c r="H144" s="593"/>
      <c r="I144" s="593"/>
      <c r="J144" s="594"/>
      <c r="K144" s="239" t="s">
        <v>310</v>
      </c>
      <c r="L144" s="237"/>
      <c r="M144" s="237"/>
      <c r="N144" s="237"/>
      <c r="O144" s="348" t="s">
        <v>296</v>
      </c>
      <c r="P144" s="257" t="s">
        <v>120</v>
      </c>
      <c r="Q144" s="258">
        <v>0</v>
      </c>
      <c r="R144" s="259">
        <v>9999</v>
      </c>
      <c r="S144" s="257">
        <v>0.001</v>
      </c>
      <c r="T144" s="245">
        <v>1</v>
      </c>
      <c r="U144" s="450"/>
      <c r="V144" s="246"/>
      <c r="W144" s="246"/>
      <c r="X144" s="238"/>
      <c r="Y144" s="342"/>
    </row>
    <row r="145" spans="1:25" ht="15" customHeight="1">
      <c r="A145" s="186"/>
      <c r="B145" s="186"/>
      <c r="C145" s="186"/>
      <c r="D145" s="186"/>
      <c r="E145" s="187"/>
      <c r="F145" s="187"/>
      <c r="G145" s="592"/>
      <c r="H145" s="593"/>
      <c r="I145" s="593"/>
      <c r="J145" s="594"/>
      <c r="K145" s="239" t="s">
        <v>311</v>
      </c>
      <c r="L145" s="237"/>
      <c r="M145" s="237"/>
      <c r="N145" s="237"/>
      <c r="O145" s="348" t="s">
        <v>297</v>
      </c>
      <c r="P145" s="257" t="s">
        <v>120</v>
      </c>
      <c r="Q145" s="258">
        <v>0</v>
      </c>
      <c r="R145" s="259">
        <v>9999</v>
      </c>
      <c r="S145" s="257">
        <v>0.001</v>
      </c>
      <c r="T145" s="245">
        <v>1</v>
      </c>
      <c r="U145" s="450"/>
      <c r="V145" s="246"/>
      <c r="W145" s="246"/>
      <c r="X145" s="238"/>
      <c r="Y145" s="342"/>
    </row>
    <row r="146" spans="1:25" ht="15" customHeight="1">
      <c r="A146" s="186"/>
      <c r="B146" s="186"/>
      <c r="C146" s="186"/>
      <c r="D146" s="186"/>
      <c r="E146" s="187"/>
      <c r="F146" s="187"/>
      <c r="G146" s="592"/>
      <c r="H146" s="593"/>
      <c r="I146" s="593"/>
      <c r="J146" s="594"/>
      <c r="K146" s="239" t="s">
        <v>391</v>
      </c>
      <c r="L146" s="237"/>
      <c r="M146" s="237"/>
      <c r="N146" s="237"/>
      <c r="O146" s="348" t="s">
        <v>390</v>
      </c>
      <c r="P146" s="257" t="s">
        <v>120</v>
      </c>
      <c r="Q146" s="258">
        <v>0</v>
      </c>
      <c r="R146" s="259">
        <v>9999</v>
      </c>
      <c r="S146" s="257">
        <v>0.001</v>
      </c>
      <c r="T146" s="245">
        <v>1</v>
      </c>
      <c r="U146" s="450"/>
      <c r="V146" s="246"/>
      <c r="W146" s="246"/>
      <c r="X146" s="238"/>
      <c r="Y146" s="342"/>
    </row>
    <row r="147" spans="1:25" ht="15" customHeight="1">
      <c r="A147" s="186"/>
      <c r="B147" s="186"/>
      <c r="C147" s="186"/>
      <c r="D147" s="186"/>
      <c r="E147" s="187"/>
      <c r="F147" s="187"/>
      <c r="G147" s="592"/>
      <c r="H147" s="593"/>
      <c r="I147" s="593"/>
      <c r="J147" s="594"/>
      <c r="K147" s="239" t="s">
        <v>389</v>
      </c>
      <c r="L147" s="237"/>
      <c r="M147" s="237"/>
      <c r="N147" s="237"/>
      <c r="O147" s="348" t="s">
        <v>298</v>
      </c>
      <c r="P147" s="257" t="s">
        <v>120</v>
      </c>
      <c r="Q147" s="258">
        <v>0</v>
      </c>
      <c r="R147" s="259">
        <v>9999</v>
      </c>
      <c r="S147" s="257">
        <v>0.001</v>
      </c>
      <c r="T147" s="245">
        <v>1</v>
      </c>
      <c r="U147" s="450"/>
      <c r="V147" s="246"/>
      <c r="W147" s="246"/>
      <c r="X147" s="238"/>
      <c r="Y147" s="342"/>
    </row>
    <row r="148" spans="1:25" ht="15" customHeight="1">
      <c r="A148" s="186"/>
      <c r="B148" s="186"/>
      <c r="C148" s="186"/>
      <c r="D148" s="186"/>
      <c r="E148" s="187"/>
      <c r="F148" s="187"/>
      <c r="G148" s="592"/>
      <c r="H148" s="593"/>
      <c r="I148" s="593"/>
      <c r="J148" s="594"/>
      <c r="K148" s="239" t="s">
        <v>308</v>
      </c>
      <c r="L148" s="237"/>
      <c r="M148" s="237"/>
      <c r="N148" s="237"/>
      <c r="O148" s="348" t="s">
        <v>275</v>
      </c>
      <c r="P148" s="257" t="s">
        <v>120</v>
      </c>
      <c r="Q148" s="258">
        <v>0</v>
      </c>
      <c r="R148" s="259">
        <v>9999</v>
      </c>
      <c r="S148" s="257">
        <v>0.001</v>
      </c>
      <c r="T148" s="245">
        <v>1</v>
      </c>
      <c r="U148" s="450"/>
      <c r="V148" s="246"/>
      <c r="W148" s="246"/>
      <c r="X148" s="238"/>
      <c r="Y148" s="342"/>
    </row>
    <row r="149" spans="1:25" ht="15" customHeight="1">
      <c r="A149" s="186"/>
      <c r="B149" s="186"/>
      <c r="C149" s="186"/>
      <c r="D149" s="186"/>
      <c r="E149" s="187"/>
      <c r="F149" s="187"/>
      <c r="G149" s="592"/>
      <c r="H149" s="593"/>
      <c r="I149" s="593"/>
      <c r="J149" s="594"/>
      <c r="K149" s="239" t="s">
        <v>307</v>
      </c>
      <c r="L149" s="237"/>
      <c r="M149" s="237"/>
      <c r="N149" s="237"/>
      <c r="O149" s="348" t="s">
        <v>388</v>
      </c>
      <c r="P149" s="257" t="s">
        <v>120</v>
      </c>
      <c r="Q149" s="258">
        <v>0</v>
      </c>
      <c r="R149" s="259">
        <v>9999</v>
      </c>
      <c r="S149" s="257">
        <v>0.001</v>
      </c>
      <c r="T149" s="245">
        <v>1</v>
      </c>
      <c r="U149" s="450"/>
      <c r="V149" s="246"/>
      <c r="W149" s="246"/>
      <c r="X149" s="238"/>
      <c r="Y149" s="342"/>
    </row>
    <row r="150" spans="1:25" ht="15" customHeight="1">
      <c r="A150" s="186"/>
      <c r="B150" s="186"/>
      <c r="C150" s="186"/>
      <c r="D150" s="186"/>
      <c r="E150" s="187"/>
      <c r="F150" s="187"/>
      <c r="G150" s="592"/>
      <c r="H150" s="593"/>
      <c r="I150" s="593"/>
      <c r="J150" s="594"/>
      <c r="K150" s="395" t="s">
        <v>214</v>
      </c>
      <c r="L150" s="396"/>
      <c r="M150" s="396"/>
      <c r="N150" s="397"/>
      <c r="O150" s="268" t="s">
        <v>205</v>
      </c>
      <c r="P150" s="268" t="s">
        <v>100</v>
      </c>
      <c r="Q150" s="398">
        <v>0</v>
      </c>
      <c r="R150" s="216">
        <v>1</v>
      </c>
      <c r="S150" s="398" t="s">
        <v>100</v>
      </c>
      <c r="T150" s="217">
        <v>0</v>
      </c>
      <c r="U150" s="399"/>
      <c r="V150" s="399"/>
      <c r="W150" s="399"/>
      <c r="X150" s="400"/>
      <c r="Y150" s="392"/>
    </row>
    <row r="151" spans="1:25" ht="15" customHeight="1">
      <c r="A151" s="186"/>
      <c r="B151" s="186"/>
      <c r="C151" s="186"/>
      <c r="D151" s="186"/>
      <c r="E151" s="187"/>
      <c r="F151" s="187"/>
      <c r="G151" s="592"/>
      <c r="H151" s="593"/>
      <c r="I151" s="593"/>
      <c r="J151" s="594"/>
      <c r="K151" s="218" t="s">
        <v>215</v>
      </c>
      <c r="L151" s="219"/>
      <c r="M151" s="219"/>
      <c r="N151" s="220"/>
      <c r="O151" s="268" t="s">
        <v>206</v>
      </c>
      <c r="P151" s="214" t="s">
        <v>100</v>
      </c>
      <c r="Q151" s="401">
        <v>0</v>
      </c>
      <c r="R151" s="216">
        <v>1</v>
      </c>
      <c r="S151" s="214" t="s">
        <v>100</v>
      </c>
      <c r="T151" s="217">
        <v>0</v>
      </c>
      <c r="U151" s="402"/>
      <c r="V151" s="240"/>
      <c r="W151" s="240"/>
      <c r="X151" s="220"/>
      <c r="Y151" s="342"/>
    </row>
    <row r="152" spans="1:25" ht="15" customHeight="1">
      <c r="A152" s="186"/>
      <c r="B152" s="186"/>
      <c r="C152" s="186"/>
      <c r="D152" s="186"/>
      <c r="E152" s="187"/>
      <c r="F152" s="187"/>
      <c r="G152" s="592"/>
      <c r="H152" s="593"/>
      <c r="I152" s="593"/>
      <c r="J152" s="594"/>
      <c r="K152" s="218" t="s">
        <v>217</v>
      </c>
      <c r="L152" s="219"/>
      <c r="M152" s="219"/>
      <c r="N152" s="220"/>
      <c r="O152" s="268" t="s">
        <v>207</v>
      </c>
      <c r="P152" s="214" t="s">
        <v>100</v>
      </c>
      <c r="Q152" s="401">
        <v>0</v>
      </c>
      <c r="R152" s="216">
        <v>1</v>
      </c>
      <c r="S152" s="214" t="s">
        <v>100</v>
      </c>
      <c r="T152" s="217">
        <v>0</v>
      </c>
      <c r="U152" s="402"/>
      <c r="V152" s="240"/>
      <c r="W152" s="240"/>
      <c r="X152" s="220"/>
      <c r="Y152" s="342"/>
    </row>
    <row r="153" spans="1:25" ht="15" customHeight="1" thickBot="1">
      <c r="A153" s="186"/>
      <c r="B153" s="186"/>
      <c r="C153" s="186"/>
      <c r="D153" s="186"/>
      <c r="E153" s="187"/>
      <c r="F153" s="187"/>
      <c r="G153" s="595"/>
      <c r="H153" s="596"/>
      <c r="I153" s="596"/>
      <c r="J153" s="597"/>
      <c r="K153" s="221" t="s">
        <v>216</v>
      </c>
      <c r="L153" s="222"/>
      <c r="M153" s="222"/>
      <c r="N153" s="223"/>
      <c r="O153" s="231" t="s">
        <v>208</v>
      </c>
      <c r="P153" s="232" t="s">
        <v>100</v>
      </c>
      <c r="Q153" s="318">
        <v>0</v>
      </c>
      <c r="R153" s="234">
        <v>1</v>
      </c>
      <c r="S153" s="232" t="s">
        <v>100</v>
      </c>
      <c r="T153" s="235">
        <v>0</v>
      </c>
      <c r="U153" s="319"/>
      <c r="V153" s="236"/>
      <c r="W153" s="236"/>
      <c r="X153" s="223"/>
      <c r="Y153" s="342"/>
    </row>
    <row r="154" ht="15" customHeight="1" thickTop="1"/>
    <row r="155" spans="1:20" s="407" customFormat="1" ht="15" customHeight="1">
      <c r="A155" s="139"/>
      <c r="B155" s="139"/>
      <c r="C155" s="139"/>
      <c r="D155" s="139"/>
      <c r="E155" s="140"/>
      <c r="F155" s="140"/>
      <c r="G155" s="404"/>
      <c r="H155" s="404"/>
      <c r="I155" s="404"/>
      <c r="J155" s="405"/>
      <c r="K155" s="406"/>
      <c r="M155" s="406"/>
      <c r="O155" s="405"/>
      <c r="T155" s="405"/>
    </row>
    <row r="156" spans="1:20" s="407" customFormat="1" ht="15" customHeight="1">
      <c r="A156" s="139"/>
      <c r="B156" s="139"/>
      <c r="C156" s="139"/>
      <c r="D156" s="139"/>
      <c r="E156" s="140"/>
      <c r="F156" s="140"/>
      <c r="J156" s="405"/>
      <c r="K156" s="406"/>
      <c r="M156" s="406"/>
      <c r="O156" s="405"/>
      <c r="T156" s="405"/>
    </row>
    <row r="157" spans="1:20" s="407" customFormat="1" ht="16.5">
      <c r="A157" s="139"/>
      <c r="B157" s="139"/>
      <c r="C157" s="139"/>
      <c r="D157" s="139"/>
      <c r="E157" s="140"/>
      <c r="F157" s="140"/>
      <c r="J157" s="405"/>
      <c r="K157" s="406"/>
      <c r="M157" s="406"/>
      <c r="O157" s="405"/>
      <c r="T157" s="405"/>
    </row>
    <row r="158" spans="1:20" s="407" customFormat="1" ht="17.25" thickBot="1">
      <c r="A158" s="139"/>
      <c r="B158" s="139"/>
      <c r="C158" s="139"/>
      <c r="D158" s="139"/>
      <c r="E158" s="140"/>
      <c r="F158" s="140"/>
      <c r="J158" s="405"/>
      <c r="K158" s="406"/>
      <c r="M158" s="406"/>
      <c r="O158" s="405"/>
      <c r="T158" s="405"/>
    </row>
    <row r="159" spans="1:20" s="406" customFormat="1" ht="45" customHeight="1" thickBot="1">
      <c r="A159" s="139"/>
      <c r="B159" s="139"/>
      <c r="C159" s="139"/>
      <c r="D159" s="139"/>
      <c r="E159" s="140"/>
      <c r="F159" s="140"/>
      <c r="I159" s="138" t="s">
        <v>132</v>
      </c>
      <c r="J159" s="587" t="s">
        <v>10</v>
      </c>
      <c r="K159" s="588"/>
      <c r="L159" s="129" t="s">
        <v>11</v>
      </c>
      <c r="M159" s="130" t="s">
        <v>12</v>
      </c>
      <c r="N159" s="133" t="s">
        <v>13</v>
      </c>
      <c r="O159" s="137"/>
      <c r="P159" s="128" t="s">
        <v>14</v>
      </c>
      <c r="Q159" s="130"/>
      <c r="R159" s="132"/>
      <c r="T159" s="403"/>
    </row>
    <row r="160" spans="1:20" s="406" customFormat="1" ht="19.5" customHeight="1">
      <c r="A160" s="139"/>
      <c r="B160" s="139"/>
      <c r="C160" s="139"/>
      <c r="D160" s="139"/>
      <c r="E160" s="140"/>
      <c r="F160" s="140"/>
      <c r="I160" s="408"/>
      <c r="J160" s="579" t="s">
        <v>21</v>
      </c>
      <c r="K160" s="580"/>
      <c r="L160" s="131"/>
      <c r="M160" s="131"/>
      <c r="N160" s="134"/>
      <c r="O160" s="584"/>
      <c r="P160" s="585"/>
      <c r="Q160" s="585"/>
      <c r="R160" s="586"/>
      <c r="T160" s="403"/>
    </row>
    <row r="161" spans="1:20" s="406" customFormat="1" ht="19.5" customHeight="1">
      <c r="A161" s="139"/>
      <c r="B161" s="139"/>
      <c r="C161" s="139"/>
      <c r="D161" s="139"/>
      <c r="E161" s="140"/>
      <c r="F161" s="140"/>
      <c r="I161" s="198"/>
      <c r="J161" s="598" t="s">
        <v>133</v>
      </c>
      <c r="K161" s="599"/>
      <c r="L161" s="409"/>
      <c r="M161" s="409"/>
      <c r="N161" s="135"/>
      <c r="O161" s="581"/>
      <c r="P161" s="582"/>
      <c r="Q161" s="582"/>
      <c r="R161" s="583"/>
      <c r="T161" s="403"/>
    </row>
    <row r="162" spans="1:20" s="406" customFormat="1" ht="19.5" customHeight="1">
      <c r="A162" s="139"/>
      <c r="B162" s="139"/>
      <c r="C162" s="139"/>
      <c r="D162" s="139"/>
      <c r="E162" s="140"/>
      <c r="F162" s="140"/>
      <c r="I162" s="198"/>
      <c r="J162" s="598" t="s">
        <v>133</v>
      </c>
      <c r="K162" s="599"/>
      <c r="L162" s="409"/>
      <c r="M162" s="409"/>
      <c r="N162" s="135"/>
      <c r="O162" s="581"/>
      <c r="P162" s="582"/>
      <c r="Q162" s="582"/>
      <c r="R162" s="583"/>
      <c r="T162" s="403"/>
    </row>
    <row r="163" spans="1:20" s="406" customFormat="1" ht="19.5" customHeight="1" thickBot="1">
      <c r="A163" s="139"/>
      <c r="B163" s="139"/>
      <c r="C163" s="139"/>
      <c r="D163" s="139"/>
      <c r="E163" s="140"/>
      <c r="F163" s="140"/>
      <c r="I163" s="410"/>
      <c r="J163" s="571" t="s">
        <v>134</v>
      </c>
      <c r="K163" s="572"/>
      <c r="L163" s="411"/>
      <c r="M163" s="411"/>
      <c r="N163" s="136"/>
      <c r="O163" s="565"/>
      <c r="P163" s="566"/>
      <c r="Q163" s="566"/>
      <c r="R163" s="567"/>
      <c r="T163" s="403"/>
    </row>
    <row r="164" spans="1:20" s="407" customFormat="1" ht="16.5">
      <c r="A164" s="139"/>
      <c r="B164" s="139"/>
      <c r="C164" s="139"/>
      <c r="D164" s="139"/>
      <c r="E164" s="140"/>
      <c r="F164" s="140"/>
      <c r="J164" s="405"/>
      <c r="K164" s="406"/>
      <c r="M164" s="406"/>
      <c r="O164" s="405"/>
      <c r="T164" s="405"/>
    </row>
    <row r="165" spans="1:20" s="407" customFormat="1" ht="16.5">
      <c r="A165" s="139"/>
      <c r="B165" s="139"/>
      <c r="C165" s="139"/>
      <c r="D165" s="139"/>
      <c r="E165" s="140"/>
      <c r="F165" s="140"/>
      <c r="J165" s="405"/>
      <c r="K165" s="406"/>
      <c r="M165" s="406"/>
      <c r="O165" s="405"/>
      <c r="T165" s="405"/>
    </row>
  </sheetData>
  <sheetProtection/>
  <mergeCells count="70">
    <mergeCell ref="J34:J39"/>
    <mergeCell ref="K78:K79"/>
    <mergeCell ref="Y78:Y79"/>
    <mergeCell ref="P3:P5"/>
    <mergeCell ref="G1:X1"/>
    <mergeCell ref="K29:K30"/>
    <mergeCell ref="K31:K32"/>
    <mergeCell ref="G4:G5"/>
    <mergeCell ref="I4:I5"/>
    <mergeCell ref="K9:K13"/>
    <mergeCell ref="J70:J84"/>
    <mergeCell ref="Q3:S4"/>
    <mergeCell ref="T3:T5"/>
    <mergeCell ref="U3:X4"/>
    <mergeCell ref="K70:K71"/>
    <mergeCell ref="Y9:Y13"/>
    <mergeCell ref="Y14:Y18"/>
    <mergeCell ref="K24:N24"/>
    <mergeCell ref="K14:K18"/>
    <mergeCell ref="O3:O5"/>
    <mergeCell ref="G104:J111"/>
    <mergeCell ref="J161:K161"/>
    <mergeCell ref="J162:K162"/>
    <mergeCell ref="B4:D4"/>
    <mergeCell ref="Y72:Y73"/>
    <mergeCell ref="K72:K73"/>
    <mergeCell ref="J3:J5"/>
    <mergeCell ref="G3:I3"/>
    <mergeCell ref="K3:N5"/>
    <mergeCell ref="L31:N31"/>
    <mergeCell ref="J163:K163"/>
    <mergeCell ref="L29:N29"/>
    <mergeCell ref="K33:N33"/>
    <mergeCell ref="J29:J33"/>
    <mergeCell ref="J160:K160"/>
    <mergeCell ref="O161:R161"/>
    <mergeCell ref="O160:R160"/>
    <mergeCell ref="O162:R162"/>
    <mergeCell ref="J159:K159"/>
    <mergeCell ref="G118:J153"/>
    <mergeCell ref="J9:J28"/>
    <mergeCell ref="Y42:Y43"/>
    <mergeCell ref="O163:R163"/>
    <mergeCell ref="K76:K77"/>
    <mergeCell ref="Y34:Y35"/>
    <mergeCell ref="Y70:Y71"/>
    <mergeCell ref="Y74:Y75"/>
    <mergeCell ref="Y76:Y77"/>
    <mergeCell ref="K74:K75"/>
    <mergeCell ref="Y85:Y96"/>
    <mergeCell ref="Y97:Y98"/>
    <mergeCell ref="G112:J112"/>
    <mergeCell ref="G113:J114"/>
    <mergeCell ref="G115:J117"/>
    <mergeCell ref="K85:K96"/>
    <mergeCell ref="K42:K43"/>
    <mergeCell ref="K47:N47"/>
    <mergeCell ref="K49:K53"/>
    <mergeCell ref="K58:K59"/>
    <mergeCell ref="K64:K65"/>
    <mergeCell ref="K99:K100"/>
    <mergeCell ref="Y99:Y100"/>
    <mergeCell ref="J6:J8"/>
    <mergeCell ref="K19:K23"/>
    <mergeCell ref="Y19:Y23"/>
    <mergeCell ref="J40:J69"/>
    <mergeCell ref="K40:K41"/>
    <mergeCell ref="Y40:Y41"/>
    <mergeCell ref="J85:J103"/>
    <mergeCell ref="K97:K98"/>
  </mergeCells>
  <dataValidations count="1">
    <dataValidation type="decimal" allowBlank="1" showInputMessage="1" showErrorMessage="1" errorTitle="Ошибка ввода" error="Значение уставки не входит в допустимый диапазон" sqref="T150 T112:T116 T118:T119">
      <formula1>Q150</formula1>
      <formula2>R150</formula2>
    </dataValidation>
  </dataValidations>
  <printOptions/>
  <pageMargins left="0.1968503937007874" right="0.1968503937007874" top="0.1968503937007874" bottom="0.5118110236220472" header="0.1968503937007874" footer="0.1968503937007874"/>
  <pageSetup fitToHeight="0" fitToWidth="1" horizontalDpi="600" verticalDpi="600" orientation="landscape" paperSize="8" scale="99" r:id="rId1"/>
  <headerFooter alignWithMargins="0">
    <oddFooter>&amp;RГ-&amp;P</oddFooter>
  </headerFooter>
  <rowBreaks count="1" manualBreakCount="1">
    <brk id="164" min="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L24"/>
  <sheetViews>
    <sheetView showGridLines="0" zoomScalePageLayoutView="0" workbookViewId="0" topLeftCell="A1">
      <selection activeCell="P14" sqref="P1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22.5742187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1:6" ht="16.5" thickBot="1">
      <c r="A2" s="2" t="s">
        <v>85</v>
      </c>
      <c r="B2" s="3"/>
      <c r="C2" s="3"/>
      <c r="D2" s="3"/>
      <c r="E2" s="3"/>
      <c r="F2" s="2"/>
    </row>
    <row r="3" spans="1:10" ht="16.5" thickBot="1">
      <c r="A3" s="73" t="s">
        <v>25</v>
      </c>
      <c r="B3" s="632" t="s">
        <v>26</v>
      </c>
      <c r="C3" s="633"/>
      <c r="D3" s="633"/>
      <c r="E3" s="633"/>
      <c r="F3" s="634"/>
      <c r="G3" s="74" t="s">
        <v>27</v>
      </c>
      <c r="H3" s="6" t="s">
        <v>28</v>
      </c>
      <c r="I3" s="7"/>
      <c r="J3" s="7" t="s">
        <v>29</v>
      </c>
    </row>
    <row r="4" spans="1:10" ht="16.5" thickBot="1">
      <c r="A4" s="75">
        <v>1</v>
      </c>
      <c r="B4" s="627" t="str">
        <f>CONCATENATE("Тип ",RIGHT(A2,LEN(A2)-SEARCH("Параметры",A2)-LEN("Параметры")))</f>
        <v>Тип генератора</v>
      </c>
      <c r="C4" s="628"/>
      <c r="D4" s="628"/>
      <c r="E4" s="628"/>
      <c r="F4" s="629"/>
      <c r="G4" s="635"/>
      <c r="H4" s="636"/>
      <c r="I4" s="636"/>
      <c r="J4" s="637"/>
    </row>
    <row r="5" spans="1:10" ht="16.5" thickBot="1">
      <c r="A5" s="76">
        <v>2</v>
      </c>
      <c r="B5" s="627" t="str">
        <f>CONCATENATE("Обозначение ",RIGHT(A2,LEN(A2)-SEARCH("Параметры",A2)-LEN("Параметры"))," на схеме")</f>
        <v>Обозначение генератора на схеме</v>
      </c>
      <c r="C5" s="628"/>
      <c r="D5" s="628"/>
      <c r="E5" s="628"/>
      <c r="F5" s="629"/>
      <c r="G5" s="635"/>
      <c r="H5" s="636"/>
      <c r="I5" s="636"/>
      <c r="J5" s="637"/>
    </row>
    <row r="6" spans="1:10" ht="15.75">
      <c r="A6" s="76">
        <v>3</v>
      </c>
      <c r="B6" s="627" t="s">
        <v>86</v>
      </c>
      <c r="C6" s="628"/>
      <c r="D6" s="628"/>
      <c r="E6" s="628"/>
      <c r="F6" s="629"/>
      <c r="G6" s="77" t="s">
        <v>87</v>
      </c>
      <c r="H6" s="630">
        <v>6.6</v>
      </c>
      <c r="I6" s="631"/>
      <c r="J6" s="78" t="s">
        <v>34</v>
      </c>
    </row>
    <row r="7" spans="1:10" ht="15.75">
      <c r="A7" s="76">
        <v>4</v>
      </c>
      <c r="B7" s="79" t="s">
        <v>88</v>
      </c>
      <c r="C7" s="80"/>
      <c r="D7" s="80"/>
      <c r="E7" s="80"/>
      <c r="F7" s="81"/>
      <c r="G7" s="82" t="s">
        <v>89</v>
      </c>
      <c r="H7" s="638">
        <v>5.72</v>
      </c>
      <c r="I7" s="639"/>
      <c r="J7" s="83" t="s">
        <v>90</v>
      </c>
    </row>
    <row r="8" spans="1:10" ht="15.75">
      <c r="A8" s="76">
        <v>5</v>
      </c>
      <c r="B8" s="627" t="s">
        <v>91</v>
      </c>
      <c r="C8" s="628"/>
      <c r="D8" s="628"/>
      <c r="E8" s="628"/>
      <c r="F8" s="629"/>
      <c r="G8" s="82" t="s">
        <v>92</v>
      </c>
      <c r="H8" s="638">
        <v>0.8</v>
      </c>
      <c r="I8" s="639"/>
      <c r="J8" s="83" t="s">
        <v>5</v>
      </c>
    </row>
    <row r="9" spans="1:10" ht="15.75">
      <c r="A9" s="76">
        <v>6</v>
      </c>
      <c r="B9" s="15" t="s">
        <v>39</v>
      </c>
      <c r="C9" s="16"/>
      <c r="D9" s="16"/>
      <c r="E9" s="16"/>
      <c r="F9" s="17"/>
      <c r="G9" s="84" t="s">
        <v>40</v>
      </c>
      <c r="H9" s="646">
        <f>IF(AND(H7&lt;&gt;"",H8&lt;&gt;""),H7/H8,"")</f>
        <v>7.1499999999999995</v>
      </c>
      <c r="I9" s="647"/>
      <c r="J9" s="20" t="s">
        <v>41</v>
      </c>
    </row>
    <row r="10" spans="1:10" ht="16.5" thickBot="1">
      <c r="A10" s="85">
        <v>7</v>
      </c>
      <c r="B10" s="86" t="s">
        <v>93</v>
      </c>
      <c r="C10" s="87"/>
      <c r="D10" s="87"/>
      <c r="E10" s="87"/>
      <c r="F10" s="88"/>
      <c r="G10" s="89" t="s">
        <v>94</v>
      </c>
      <c r="H10" s="648">
        <f>IF(AND(H9&lt;&gt;"",H6&lt;&gt;""),H9*1000/SQRT(3)/H6,"")</f>
        <v>625.4627916220946</v>
      </c>
      <c r="I10" s="649"/>
      <c r="J10" s="90" t="s">
        <v>47</v>
      </c>
    </row>
    <row r="11" spans="2:10" ht="15.75">
      <c r="B11" s="2"/>
      <c r="C11" s="2"/>
      <c r="D11" s="2"/>
      <c r="E11" s="2"/>
      <c r="F11" s="2"/>
      <c r="G11" s="91"/>
      <c r="H11" s="2"/>
      <c r="I11" s="2"/>
      <c r="J11" s="2"/>
    </row>
    <row r="12" ht="12.75">
      <c r="A12" s="3"/>
    </row>
    <row r="13" ht="16.5" thickBot="1">
      <c r="A13" s="2" t="s">
        <v>95</v>
      </c>
    </row>
    <row r="14" spans="1:12" ht="32.25" thickBot="1">
      <c r="A14" s="28" t="s">
        <v>25</v>
      </c>
      <c r="B14" s="650" t="s">
        <v>55</v>
      </c>
      <c r="C14" s="651"/>
      <c r="D14" s="651"/>
      <c r="E14" s="651"/>
      <c r="F14" s="652"/>
      <c r="G14" s="30" t="s">
        <v>27</v>
      </c>
      <c r="H14" s="653" t="s">
        <v>56</v>
      </c>
      <c r="I14" s="654"/>
      <c r="J14" s="655"/>
      <c r="K14" s="92" t="s">
        <v>57</v>
      </c>
      <c r="L14" s="93" t="s">
        <v>29</v>
      </c>
    </row>
    <row r="15" spans="1:12" ht="15.75">
      <c r="A15" s="62">
        <v>1</v>
      </c>
      <c r="B15" s="33" t="s">
        <v>128</v>
      </c>
      <c r="C15" s="34"/>
      <c r="D15" s="34"/>
      <c r="E15" s="34"/>
      <c r="F15" s="35"/>
      <c r="G15" s="41" t="s">
        <v>96</v>
      </c>
      <c r="H15" s="62">
        <v>800</v>
      </c>
      <c r="I15" s="9" t="s">
        <v>60</v>
      </c>
      <c r="J15" s="39">
        <v>5</v>
      </c>
      <c r="K15" s="40">
        <f>IF($H$10&lt;&gt;"",H10/(H15/J15),"")</f>
        <v>3.9091424476380916</v>
      </c>
      <c r="L15" s="39" t="str">
        <f>IF(LEFT(G15,1)="I","А","В")</f>
        <v>А</v>
      </c>
    </row>
    <row r="16" spans="1:12" ht="15.75">
      <c r="A16" s="45">
        <v>2</v>
      </c>
      <c r="B16" s="33" t="s">
        <v>129</v>
      </c>
      <c r="C16" s="43"/>
      <c r="D16" s="43"/>
      <c r="E16" s="43"/>
      <c r="F16" s="44"/>
      <c r="G16" s="46" t="s">
        <v>97</v>
      </c>
      <c r="H16" s="45">
        <v>800</v>
      </c>
      <c r="I16" s="10" t="s">
        <v>60</v>
      </c>
      <c r="J16" s="47">
        <v>5</v>
      </c>
      <c r="K16" s="64">
        <f>IF($H$10&lt;&gt;"",H10/(H16/J16),"")</f>
        <v>3.9091424476380916</v>
      </c>
      <c r="L16" s="47" t="str">
        <f>IF(LEFT(G16,1)="I","А","В")</f>
        <v>А</v>
      </c>
    </row>
    <row r="17" spans="1:12" ht="15.75">
      <c r="A17" s="45">
        <v>3</v>
      </c>
      <c r="B17" s="42" t="s">
        <v>98</v>
      </c>
      <c r="C17" s="43"/>
      <c r="D17" s="43"/>
      <c r="E17" s="43"/>
      <c r="F17" s="44"/>
      <c r="G17" s="46" t="s">
        <v>99</v>
      </c>
      <c r="H17" s="45" t="s">
        <v>100</v>
      </c>
      <c r="I17" s="10" t="s">
        <v>60</v>
      </c>
      <c r="J17" s="47" t="s">
        <v>100</v>
      </c>
      <c r="K17" s="64" t="s">
        <v>64</v>
      </c>
      <c r="L17" s="47" t="str">
        <f>IF(LEFT(G17,1)="I","А","В")</f>
        <v>А</v>
      </c>
    </row>
    <row r="18" spans="1:12" ht="15.75">
      <c r="A18" s="45">
        <v>5</v>
      </c>
      <c r="B18" s="48" t="s">
        <v>101</v>
      </c>
      <c r="C18" s="43"/>
      <c r="D18" s="43"/>
      <c r="E18" s="43"/>
      <c r="F18" s="44"/>
      <c r="G18" s="46" t="s">
        <v>102</v>
      </c>
      <c r="H18" s="45" t="s">
        <v>100</v>
      </c>
      <c r="I18" s="10" t="s">
        <v>60</v>
      </c>
      <c r="J18" s="47" t="s">
        <v>130</v>
      </c>
      <c r="K18" s="10">
        <v>60.622</v>
      </c>
      <c r="L18" s="47" t="str">
        <f>IF(LEFT(G18,1)="I","А","В")</f>
        <v>В</v>
      </c>
    </row>
    <row r="19" spans="1:12" ht="15.75">
      <c r="A19" s="45">
        <v>6</v>
      </c>
      <c r="B19" s="48" t="s">
        <v>101</v>
      </c>
      <c r="C19" s="43"/>
      <c r="D19" s="43"/>
      <c r="E19" s="43"/>
      <c r="F19" s="44"/>
      <c r="G19" s="46" t="s">
        <v>103</v>
      </c>
      <c r="H19" s="45" t="s">
        <v>100</v>
      </c>
      <c r="I19" s="10" t="s">
        <v>60</v>
      </c>
      <c r="J19" s="47" t="s">
        <v>131</v>
      </c>
      <c r="K19" s="10">
        <v>105</v>
      </c>
      <c r="L19" s="47" t="str">
        <f>IF(LEFT(G19,1)="I","А","В")</f>
        <v>В</v>
      </c>
    </row>
    <row r="20" spans="1:12" ht="15.75">
      <c r="A20" s="45">
        <v>7</v>
      </c>
      <c r="B20" s="640" t="s">
        <v>69</v>
      </c>
      <c r="C20" s="641"/>
      <c r="D20" s="641"/>
      <c r="E20" s="641"/>
      <c r="F20" s="642"/>
      <c r="G20" s="46" t="str">
        <f>CONCATENATE(G15,"_лин")</f>
        <v>Iг_лин</v>
      </c>
      <c r="H20" s="45">
        <f aca="true" t="shared" si="0" ref="H20:J21">H15</f>
        <v>800</v>
      </c>
      <c r="I20" s="94" t="str">
        <f t="shared" si="0"/>
        <v>/</v>
      </c>
      <c r="J20" s="47">
        <f t="shared" si="0"/>
        <v>5</v>
      </c>
      <c r="K20" s="64">
        <f>IF(K15&lt;&gt;"",K15*SQRT(3),"")</f>
        <v>6.770833333333334</v>
      </c>
      <c r="L20" s="47" t="str">
        <f>L15</f>
        <v>А</v>
      </c>
    </row>
    <row r="21" spans="1:12" ht="16.5" thickBot="1">
      <c r="A21" s="59">
        <v>8</v>
      </c>
      <c r="B21" s="643"/>
      <c r="C21" s="644"/>
      <c r="D21" s="644"/>
      <c r="E21" s="644"/>
      <c r="F21" s="645"/>
      <c r="G21" s="60" t="str">
        <f>CONCATENATE(G16,"_лин")</f>
        <v>Iнг_лин</v>
      </c>
      <c r="H21" s="59">
        <f t="shared" si="0"/>
        <v>800</v>
      </c>
      <c r="I21" s="95" t="str">
        <f t="shared" si="0"/>
        <v>/</v>
      </c>
      <c r="J21" s="61">
        <f t="shared" si="0"/>
        <v>5</v>
      </c>
      <c r="K21" s="96">
        <f>IF(K16&lt;&gt;"",K16*SQRT(3),"")</f>
        <v>6.770833333333334</v>
      </c>
      <c r="L21" s="61" t="str">
        <f>L16</f>
        <v>А</v>
      </c>
    </row>
    <row r="22" ht="15.75">
      <c r="A22" s="2"/>
    </row>
    <row r="23" ht="15.75">
      <c r="A23" s="2" t="s">
        <v>70</v>
      </c>
    </row>
    <row r="24" ht="15.75">
      <c r="A24" s="2" t="s">
        <v>71</v>
      </c>
    </row>
  </sheetData>
  <sheetProtection/>
  <mergeCells count="15">
    <mergeCell ref="H7:I7"/>
    <mergeCell ref="B8:F8"/>
    <mergeCell ref="H8:I8"/>
    <mergeCell ref="B20:F21"/>
    <mergeCell ref="H9:I9"/>
    <mergeCell ref="H10:I10"/>
    <mergeCell ref="B14:F14"/>
    <mergeCell ref="H14:J14"/>
    <mergeCell ref="B6:F6"/>
    <mergeCell ref="H6:I6"/>
    <mergeCell ref="B3:F3"/>
    <mergeCell ref="B4:F4"/>
    <mergeCell ref="G4:J4"/>
    <mergeCell ref="B5:F5"/>
    <mergeCell ref="G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M37"/>
  <sheetViews>
    <sheetView showGridLines="0" zoomScalePageLayoutView="0" workbookViewId="0" topLeftCell="A13">
      <selection activeCell="H36" sqref="H36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7.5742187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2" width="10.421875" style="0" customWidth="1"/>
    <col min="13" max="13" width="12.851562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24</v>
      </c>
      <c r="B3" s="3"/>
      <c r="C3" s="3"/>
      <c r="D3" s="3"/>
      <c r="E3" s="3"/>
      <c r="F3" s="2"/>
    </row>
    <row r="4" spans="1:10" ht="16.5" thickBot="1">
      <c r="A4" s="4" t="s">
        <v>25</v>
      </c>
      <c r="B4" s="669" t="s">
        <v>26</v>
      </c>
      <c r="C4" s="670"/>
      <c r="D4" s="670"/>
      <c r="E4" s="670"/>
      <c r="F4" s="671"/>
      <c r="G4" s="5" t="s">
        <v>27</v>
      </c>
      <c r="H4" s="6" t="s">
        <v>28</v>
      </c>
      <c r="I4" s="7"/>
      <c r="J4" s="8" t="s">
        <v>29</v>
      </c>
    </row>
    <row r="5" spans="1:10" ht="16.5" thickBot="1">
      <c r="A5" s="9">
        <v>1</v>
      </c>
      <c r="B5" s="672" t="str">
        <f>CONCATENATE("Тип ",RIGHT(A3,LEN(A3)-SEARCH("Параметры",A3)-LEN("Параметры")))</f>
        <v>Тип трансформатора</v>
      </c>
      <c r="C5" s="673"/>
      <c r="D5" s="673"/>
      <c r="E5" s="673"/>
      <c r="F5" s="674"/>
      <c r="G5" s="675" t="s">
        <v>30</v>
      </c>
      <c r="H5" s="676"/>
      <c r="I5" s="676"/>
      <c r="J5" s="677"/>
    </row>
    <row r="6" spans="1:10" ht="16.5" thickBot="1">
      <c r="A6" s="10">
        <v>2</v>
      </c>
      <c r="B6" s="658" t="str">
        <f>CONCATENATE("Обозначение ",RIGHT(A3,LEN(A3)-SEARCH("Параметры",A3)-LEN("Параметры"))," на схеме")</f>
        <v>Обозначение трансформатора на схеме</v>
      </c>
      <c r="C6" s="659"/>
      <c r="D6" s="659"/>
      <c r="E6" s="659"/>
      <c r="F6" s="660"/>
      <c r="G6" s="675" t="s">
        <v>31</v>
      </c>
      <c r="H6" s="676"/>
      <c r="I6" s="676"/>
      <c r="J6" s="677"/>
    </row>
    <row r="7" spans="1:10" ht="15.75">
      <c r="A7" s="10">
        <v>3</v>
      </c>
      <c r="B7" s="658" t="s">
        <v>32</v>
      </c>
      <c r="C7" s="659"/>
      <c r="D7" s="659"/>
      <c r="E7" s="659"/>
      <c r="F7" s="660"/>
      <c r="G7" s="11" t="s">
        <v>33</v>
      </c>
      <c r="H7" s="630">
        <v>750</v>
      </c>
      <c r="I7" s="631"/>
      <c r="J7" s="12" t="s">
        <v>34</v>
      </c>
    </row>
    <row r="8" spans="1:10" ht="15.75">
      <c r="A8" s="10">
        <v>4</v>
      </c>
      <c r="B8" s="658" t="s">
        <v>35</v>
      </c>
      <c r="C8" s="659"/>
      <c r="D8" s="659"/>
      <c r="E8" s="659"/>
      <c r="F8" s="660"/>
      <c r="G8" s="13" t="s">
        <v>36</v>
      </c>
      <c r="H8" s="638"/>
      <c r="I8" s="639"/>
      <c r="J8" s="14" t="s">
        <v>34</v>
      </c>
    </row>
    <row r="9" spans="1:10" ht="15.75">
      <c r="A9" s="10">
        <v>5</v>
      </c>
      <c r="B9" s="658" t="s">
        <v>37</v>
      </c>
      <c r="C9" s="659"/>
      <c r="D9" s="659"/>
      <c r="E9" s="659"/>
      <c r="F9" s="660"/>
      <c r="G9" s="13" t="s">
        <v>38</v>
      </c>
      <c r="H9" s="638">
        <v>20</v>
      </c>
      <c r="I9" s="639"/>
      <c r="J9" s="14" t="s">
        <v>34</v>
      </c>
    </row>
    <row r="10" spans="1:10" ht="15.75">
      <c r="A10" s="10">
        <v>6</v>
      </c>
      <c r="B10" s="15" t="s">
        <v>39</v>
      </c>
      <c r="C10" s="16"/>
      <c r="D10" s="16"/>
      <c r="E10" s="16"/>
      <c r="F10" s="17"/>
      <c r="G10" s="13" t="s">
        <v>40</v>
      </c>
      <c r="H10" s="638">
        <f>3*417</f>
        <v>1251</v>
      </c>
      <c r="I10" s="639"/>
      <c r="J10" s="14" t="s">
        <v>41</v>
      </c>
    </row>
    <row r="11" spans="1:10" ht="15.75">
      <c r="A11" s="10">
        <v>7</v>
      </c>
      <c r="B11" s="658" t="s">
        <v>42</v>
      </c>
      <c r="C11" s="659"/>
      <c r="D11" s="659"/>
      <c r="E11" s="659"/>
      <c r="F11" s="660"/>
      <c r="G11" s="13" t="s">
        <v>43</v>
      </c>
      <c r="H11" s="638">
        <v>13.8</v>
      </c>
      <c r="I11" s="639"/>
      <c r="J11" s="14" t="s">
        <v>44</v>
      </c>
    </row>
    <row r="12" spans="1:10" ht="15.75">
      <c r="A12" s="10">
        <v>8</v>
      </c>
      <c r="B12" s="15" t="s">
        <v>45</v>
      </c>
      <c r="C12" s="16"/>
      <c r="D12" s="16"/>
      <c r="E12" s="16"/>
      <c r="F12" s="17"/>
      <c r="G12" s="18" t="s">
        <v>46</v>
      </c>
      <c r="H12" s="661">
        <f>IF(H7&lt;&gt;"",$H$10*1000/SQRT(3)/H7,"")</f>
        <v>963.0202490082959</v>
      </c>
      <c r="I12" s="662"/>
      <c r="J12" s="19" t="s">
        <v>47</v>
      </c>
    </row>
    <row r="13" spans="1:10" ht="15.75">
      <c r="A13" s="10">
        <v>9</v>
      </c>
      <c r="B13" s="15" t="s">
        <v>48</v>
      </c>
      <c r="C13" s="16"/>
      <c r="D13" s="16"/>
      <c r="E13" s="16"/>
      <c r="F13" s="17"/>
      <c r="G13" s="18" t="s">
        <v>49</v>
      </c>
      <c r="H13" s="661">
        <f>IF(H8&lt;&gt;"",$H$10*1000/SQRT(3)/H8,"")</f>
      </c>
      <c r="I13" s="662"/>
      <c r="J13" s="19" t="s">
        <v>47</v>
      </c>
    </row>
    <row r="14" spans="1:10" ht="15.75">
      <c r="A14" s="10">
        <v>10</v>
      </c>
      <c r="B14" s="15" t="s">
        <v>50</v>
      </c>
      <c r="C14" s="16"/>
      <c r="D14" s="16"/>
      <c r="E14" s="16"/>
      <c r="F14" s="17"/>
      <c r="G14" s="20" t="s">
        <v>51</v>
      </c>
      <c r="H14" s="661">
        <f>IF(H9&lt;&gt;"",$H$10*1000/SQRT(3)/H9/2,"")</f>
        <v>18056.62966890555</v>
      </c>
      <c r="I14" s="662"/>
      <c r="J14" s="20" t="s">
        <v>47</v>
      </c>
    </row>
    <row r="15" spans="1:10" ht="16.5" thickBot="1">
      <c r="A15" s="21">
        <v>11</v>
      </c>
      <c r="B15" s="22" t="s">
        <v>52</v>
      </c>
      <c r="C15" s="23"/>
      <c r="D15" s="23"/>
      <c r="E15" s="23"/>
      <c r="F15" s="24"/>
      <c r="G15" s="25" t="s">
        <v>53</v>
      </c>
      <c r="H15" s="656">
        <f>IF(H10&lt;&gt;"",$H$10*1000/SQRT(3)/H9/2,"")</f>
        <v>18056.62966890555</v>
      </c>
      <c r="I15" s="657"/>
      <c r="J15" s="26" t="s">
        <v>47</v>
      </c>
    </row>
    <row r="16" spans="1:9" ht="12.75">
      <c r="A16" s="3"/>
      <c r="H16" s="1"/>
      <c r="I16" s="1"/>
    </row>
    <row r="17" ht="16.5" thickBot="1">
      <c r="A17" s="2" t="s">
        <v>54</v>
      </c>
    </row>
    <row r="18" spans="1:13" ht="48" thickBot="1">
      <c r="A18" s="27" t="s">
        <v>25</v>
      </c>
      <c r="B18" s="650" t="s">
        <v>55</v>
      </c>
      <c r="C18" s="651"/>
      <c r="D18" s="651"/>
      <c r="E18" s="651"/>
      <c r="F18" s="652"/>
      <c r="G18" s="30" t="s">
        <v>27</v>
      </c>
      <c r="H18" s="653" t="s">
        <v>56</v>
      </c>
      <c r="I18" s="654"/>
      <c r="J18" s="655"/>
      <c r="K18" s="31" t="s">
        <v>57</v>
      </c>
      <c r="L18" s="29" t="s">
        <v>29</v>
      </c>
      <c r="M18" s="32" t="s">
        <v>58</v>
      </c>
    </row>
    <row r="19" spans="1:13" ht="18.75">
      <c r="A19" s="9">
        <v>1</v>
      </c>
      <c r="B19" s="33" t="s">
        <v>59</v>
      </c>
      <c r="C19" s="34"/>
      <c r="D19" s="34"/>
      <c r="E19" s="34"/>
      <c r="F19" s="35"/>
      <c r="G19" s="36" t="s">
        <v>72</v>
      </c>
      <c r="H19" s="37">
        <v>3000</v>
      </c>
      <c r="I19" s="38" t="s">
        <v>60</v>
      </c>
      <c r="J19" s="39">
        <v>1</v>
      </c>
      <c r="K19" s="40">
        <f>IF(H12&lt;&gt;"",H12/(H19/J19),"")</f>
        <v>0.32100674966943193</v>
      </c>
      <c r="L19" s="41" t="str">
        <f aca="true" t="shared" si="0" ref="L19:L29">IF(LEFT(G19,1)="I","А","В")</f>
        <v>А</v>
      </c>
      <c r="M19" s="9" t="s">
        <v>61</v>
      </c>
    </row>
    <row r="20" spans="1:13" ht="18.75">
      <c r="A20" s="9">
        <v>2</v>
      </c>
      <c r="B20" s="42" t="s">
        <v>62</v>
      </c>
      <c r="C20" s="43"/>
      <c r="D20" s="43"/>
      <c r="E20" s="43"/>
      <c r="F20" s="44"/>
      <c r="G20" s="36" t="s">
        <v>73</v>
      </c>
      <c r="H20" s="45">
        <v>18000</v>
      </c>
      <c r="I20" s="46" t="s">
        <v>60</v>
      </c>
      <c r="J20" s="47">
        <v>5</v>
      </c>
      <c r="K20" s="40">
        <f>IF(H14&lt;&gt;"",H14/(H20/J20),"")</f>
        <v>5.015730463584875</v>
      </c>
      <c r="L20" s="46" t="str">
        <f t="shared" si="0"/>
        <v>А</v>
      </c>
      <c r="M20" s="10" t="s">
        <v>61</v>
      </c>
    </row>
    <row r="21" spans="1:13" ht="18.75">
      <c r="A21" s="9">
        <v>3</v>
      </c>
      <c r="B21" s="42" t="s">
        <v>62</v>
      </c>
      <c r="C21" s="43"/>
      <c r="D21" s="43"/>
      <c r="E21" s="43"/>
      <c r="F21" s="44"/>
      <c r="G21" s="36" t="s">
        <v>74</v>
      </c>
      <c r="H21" s="45">
        <v>18000</v>
      </c>
      <c r="I21" s="46" t="s">
        <v>60</v>
      </c>
      <c r="J21" s="47">
        <v>5</v>
      </c>
      <c r="K21" s="40">
        <f>IF(H15&lt;&gt;"",H15/(H21/J21),"")</f>
        <v>5.015730463584875</v>
      </c>
      <c r="L21" s="46" t="str">
        <f t="shared" si="0"/>
        <v>А</v>
      </c>
      <c r="M21" s="10" t="s">
        <v>61</v>
      </c>
    </row>
    <row r="22" spans="1:13" ht="18.75">
      <c r="A22" s="9">
        <v>4</v>
      </c>
      <c r="B22" s="42" t="s">
        <v>62</v>
      </c>
      <c r="C22" s="43"/>
      <c r="D22" s="43"/>
      <c r="E22" s="43"/>
      <c r="F22" s="44"/>
      <c r="G22" s="36" t="s">
        <v>75</v>
      </c>
      <c r="H22" s="45">
        <v>18000</v>
      </c>
      <c r="I22" s="46" t="s">
        <v>60</v>
      </c>
      <c r="J22" s="47">
        <v>5</v>
      </c>
      <c r="K22" s="40">
        <f>IF(H14&lt;&gt;"",H14/(H22/J22),"")</f>
        <v>5.015730463584875</v>
      </c>
      <c r="L22" s="46" t="str">
        <f t="shared" si="0"/>
        <v>А</v>
      </c>
      <c r="M22" s="10" t="s">
        <v>61</v>
      </c>
    </row>
    <row r="23" spans="1:13" ht="18.75">
      <c r="A23" s="9">
        <v>5</v>
      </c>
      <c r="B23" s="42" t="s">
        <v>62</v>
      </c>
      <c r="C23" s="43"/>
      <c r="D23" s="43"/>
      <c r="E23" s="43"/>
      <c r="F23" s="44"/>
      <c r="G23" s="36" t="s">
        <v>76</v>
      </c>
      <c r="H23" s="45">
        <v>18000</v>
      </c>
      <c r="I23" s="46" t="s">
        <v>60</v>
      </c>
      <c r="J23" s="47">
        <v>5</v>
      </c>
      <c r="K23" s="40">
        <f>IF(H15&lt;&gt;"",H15/(H23/J23),"")</f>
        <v>5.015730463584875</v>
      </c>
      <c r="L23" s="46" t="str">
        <f t="shared" si="0"/>
        <v>А</v>
      </c>
      <c r="M23" s="10" t="s">
        <v>61</v>
      </c>
    </row>
    <row r="24" spans="1:13" ht="18.75">
      <c r="A24" s="9">
        <v>6</v>
      </c>
      <c r="B24" s="42" t="s">
        <v>63</v>
      </c>
      <c r="C24" s="43"/>
      <c r="D24" s="43"/>
      <c r="E24" s="43"/>
      <c r="F24" s="44"/>
      <c r="G24" s="36" t="s">
        <v>77</v>
      </c>
      <c r="H24" s="45">
        <v>1000</v>
      </c>
      <c r="I24" s="46" t="s">
        <v>60</v>
      </c>
      <c r="J24" s="47">
        <v>1</v>
      </c>
      <c r="K24" s="10" t="s">
        <v>64</v>
      </c>
      <c r="L24" s="46" t="str">
        <f t="shared" si="0"/>
        <v>А</v>
      </c>
      <c r="M24" s="10" t="s">
        <v>61</v>
      </c>
    </row>
    <row r="25" spans="1:13" ht="18.75">
      <c r="A25" s="9">
        <v>7</v>
      </c>
      <c r="B25" s="42" t="s">
        <v>65</v>
      </c>
      <c r="C25" s="43"/>
      <c r="D25" s="43"/>
      <c r="E25" s="43"/>
      <c r="F25" s="44"/>
      <c r="G25" s="36" t="s">
        <v>78</v>
      </c>
      <c r="H25" s="45"/>
      <c r="I25" s="46" t="s">
        <v>60</v>
      </c>
      <c r="J25" s="47"/>
      <c r="K25" s="10" t="s">
        <v>64</v>
      </c>
      <c r="L25" s="46" t="str">
        <f t="shared" si="0"/>
        <v>А</v>
      </c>
      <c r="M25" s="10" t="s">
        <v>61</v>
      </c>
    </row>
    <row r="26" spans="1:13" ht="18.75">
      <c r="A26" s="9">
        <v>8</v>
      </c>
      <c r="B26" s="48" t="s">
        <v>66</v>
      </c>
      <c r="C26" s="43"/>
      <c r="D26" s="43"/>
      <c r="E26" s="43"/>
      <c r="F26" s="44"/>
      <c r="G26" s="36" t="s">
        <v>79</v>
      </c>
      <c r="H26" s="45">
        <v>20000</v>
      </c>
      <c r="I26" s="46" t="s">
        <v>60</v>
      </c>
      <c r="J26" s="47">
        <v>100</v>
      </c>
      <c r="K26" s="10">
        <f>J26</f>
        <v>100</v>
      </c>
      <c r="L26" s="46" t="str">
        <f t="shared" si="0"/>
        <v>В</v>
      </c>
      <c r="M26" s="10" t="s">
        <v>61</v>
      </c>
    </row>
    <row r="27" spans="1:13" ht="18.75">
      <c r="A27" s="9">
        <v>9</v>
      </c>
      <c r="B27" s="49" t="s">
        <v>80</v>
      </c>
      <c r="C27" s="50"/>
      <c r="D27" s="50"/>
      <c r="E27" s="50"/>
      <c r="F27" s="51"/>
      <c r="G27" s="36" t="s">
        <v>81</v>
      </c>
      <c r="H27" s="45">
        <v>20000</v>
      </c>
      <c r="I27" s="52" t="s">
        <v>60</v>
      </c>
      <c r="J27" s="53">
        <v>33</v>
      </c>
      <c r="K27" s="54" t="s">
        <v>64</v>
      </c>
      <c r="L27" s="52" t="str">
        <f t="shared" si="0"/>
        <v>В</v>
      </c>
      <c r="M27" s="10" t="s">
        <v>67</v>
      </c>
    </row>
    <row r="28" spans="1:13" ht="18.75">
      <c r="A28" s="9">
        <v>10</v>
      </c>
      <c r="B28" s="48" t="s">
        <v>68</v>
      </c>
      <c r="C28" s="43"/>
      <c r="D28" s="43"/>
      <c r="E28" s="43"/>
      <c r="F28" s="44"/>
      <c r="G28" s="36" t="s">
        <v>82</v>
      </c>
      <c r="H28" s="45">
        <v>20000</v>
      </c>
      <c r="I28" s="46" t="s">
        <v>60</v>
      </c>
      <c r="J28" s="47">
        <v>100</v>
      </c>
      <c r="K28" s="10">
        <f>J28</f>
        <v>100</v>
      </c>
      <c r="L28" s="46" t="str">
        <f t="shared" si="0"/>
        <v>В</v>
      </c>
      <c r="M28" s="10" t="s">
        <v>61</v>
      </c>
    </row>
    <row r="29" spans="1:13" ht="19.5" thickBot="1">
      <c r="A29" s="21">
        <v>11</v>
      </c>
      <c r="B29" s="55" t="s">
        <v>83</v>
      </c>
      <c r="C29" s="56"/>
      <c r="D29" s="56"/>
      <c r="E29" s="56"/>
      <c r="F29" s="57"/>
      <c r="G29" s="58" t="s">
        <v>84</v>
      </c>
      <c r="H29" s="59">
        <v>20000</v>
      </c>
      <c r="I29" s="60" t="s">
        <v>60</v>
      </c>
      <c r="J29" s="61">
        <v>33</v>
      </c>
      <c r="K29" s="21" t="s">
        <v>64</v>
      </c>
      <c r="L29" s="60" t="str">
        <f t="shared" si="0"/>
        <v>В</v>
      </c>
      <c r="M29" s="10" t="s">
        <v>67</v>
      </c>
    </row>
    <row r="30" spans="1:13" ht="15.75">
      <c r="A30" s="9">
        <v>12</v>
      </c>
      <c r="B30" s="663" t="s">
        <v>69</v>
      </c>
      <c r="C30" s="664"/>
      <c r="D30" s="664"/>
      <c r="E30" s="664"/>
      <c r="F30" s="665"/>
      <c r="G30" s="9" t="str">
        <f>CONCATENATE(G19,"_лин")</f>
        <v>IВН ТБ_лин</v>
      </c>
      <c r="H30" s="62">
        <f aca="true" t="shared" si="1" ref="H30:J34">H19</f>
        <v>3000</v>
      </c>
      <c r="I30" s="34" t="str">
        <f t="shared" si="1"/>
        <v>/</v>
      </c>
      <c r="J30" s="39">
        <f t="shared" si="1"/>
        <v>1</v>
      </c>
      <c r="K30" s="40">
        <f>IF(K19&lt;&gt;"",K19*SQRT(3),"")</f>
        <v>0.5559999999999999</v>
      </c>
      <c r="L30" s="41" t="str">
        <f>L19</f>
        <v>А</v>
      </c>
      <c r="M30" s="63" t="s">
        <v>67</v>
      </c>
    </row>
    <row r="31" spans="1:13" ht="15.75">
      <c r="A31" s="9">
        <v>13</v>
      </c>
      <c r="B31" s="663"/>
      <c r="C31" s="664"/>
      <c r="D31" s="664"/>
      <c r="E31" s="664"/>
      <c r="F31" s="665"/>
      <c r="G31" s="45" t="str">
        <f>CONCATENATE(G20,"_dТБ")</f>
        <v>IНН1 ТБ-5Г_dТБ</v>
      </c>
      <c r="H31" s="45">
        <f t="shared" si="1"/>
        <v>18000</v>
      </c>
      <c r="I31" s="43" t="str">
        <f t="shared" si="1"/>
        <v>/</v>
      </c>
      <c r="J31" s="47">
        <f t="shared" si="1"/>
        <v>5</v>
      </c>
      <c r="K31" s="64">
        <f>IF(K20&lt;&gt;"",K20*2,"")</f>
        <v>10.03146092716975</v>
      </c>
      <c r="L31" s="46" t="str">
        <f>L20</f>
        <v>А</v>
      </c>
      <c r="M31" s="10" t="s">
        <v>61</v>
      </c>
    </row>
    <row r="32" spans="1:13" ht="15.75">
      <c r="A32" s="9">
        <v>14</v>
      </c>
      <c r="B32" s="663"/>
      <c r="C32" s="664"/>
      <c r="D32" s="664"/>
      <c r="E32" s="664"/>
      <c r="F32" s="665"/>
      <c r="G32" s="45" t="str">
        <f>CONCATENATE(G21,"_dТБ")</f>
        <v>IНН2 ТБ-5Г_dТБ</v>
      </c>
      <c r="H32" s="45">
        <f t="shared" si="1"/>
        <v>18000</v>
      </c>
      <c r="I32" s="43" t="str">
        <f t="shared" si="1"/>
        <v>/</v>
      </c>
      <c r="J32" s="47">
        <f t="shared" si="1"/>
        <v>5</v>
      </c>
      <c r="K32" s="64">
        <f>IF(K21&lt;&gt;"",K21*2,"")</f>
        <v>10.03146092716975</v>
      </c>
      <c r="L32" s="46" t="str">
        <f>L21</f>
        <v>А</v>
      </c>
      <c r="M32" s="10" t="s">
        <v>61</v>
      </c>
    </row>
    <row r="33" spans="1:13" ht="15.75">
      <c r="A33" s="9">
        <v>15</v>
      </c>
      <c r="B33" s="663"/>
      <c r="C33" s="664"/>
      <c r="D33" s="664"/>
      <c r="E33" s="664"/>
      <c r="F33" s="665"/>
      <c r="G33" s="45" t="str">
        <f>CONCATENATE(G22,"_dТБ")</f>
        <v>IНН1 ТБ-6Г_dТБ</v>
      </c>
      <c r="H33" s="45">
        <f t="shared" si="1"/>
        <v>18000</v>
      </c>
      <c r="I33" s="43" t="str">
        <f t="shared" si="1"/>
        <v>/</v>
      </c>
      <c r="J33" s="47">
        <f t="shared" si="1"/>
        <v>5</v>
      </c>
      <c r="K33" s="64">
        <f>IF(K22&lt;&gt;"",K22*2,"")</f>
        <v>10.03146092716975</v>
      </c>
      <c r="L33" s="46" t="str">
        <f>L22</f>
        <v>А</v>
      </c>
      <c r="M33" s="10" t="s">
        <v>61</v>
      </c>
    </row>
    <row r="34" spans="1:13" ht="16.5" thickBot="1">
      <c r="A34" s="65">
        <v>16</v>
      </c>
      <c r="B34" s="666"/>
      <c r="C34" s="667"/>
      <c r="D34" s="667"/>
      <c r="E34" s="667"/>
      <c r="F34" s="668"/>
      <c r="G34" s="66" t="str">
        <f>CONCATENATE(G23,"_dТБ")</f>
        <v>IНН2 ТБ-6Г_dТБ</v>
      </c>
      <c r="H34" s="66">
        <f t="shared" si="1"/>
        <v>18000</v>
      </c>
      <c r="I34" s="67" t="str">
        <f t="shared" si="1"/>
        <v>/</v>
      </c>
      <c r="J34" s="68">
        <f t="shared" si="1"/>
        <v>5</v>
      </c>
      <c r="K34" s="69">
        <f>IF(K23&lt;&gt;"",K23*2,"")</f>
        <v>10.03146092716975</v>
      </c>
      <c r="L34" s="70" t="str">
        <f>L23</f>
        <v>А</v>
      </c>
      <c r="M34" s="54" t="s">
        <v>61</v>
      </c>
    </row>
    <row r="35" spans="1:13" ht="12.75">
      <c r="A35" s="1"/>
      <c r="M35" s="1"/>
    </row>
    <row r="36" ht="15.75">
      <c r="A36" s="2" t="s">
        <v>70</v>
      </c>
    </row>
    <row r="37" ht="15.75">
      <c r="A37" s="2" t="s">
        <v>71</v>
      </c>
    </row>
  </sheetData>
  <sheetProtection/>
  <mergeCells count="21">
    <mergeCell ref="H11:I11"/>
    <mergeCell ref="H18:J18"/>
    <mergeCell ref="B7:F7"/>
    <mergeCell ref="H9:I9"/>
    <mergeCell ref="H7:I7"/>
    <mergeCell ref="H12:I12"/>
    <mergeCell ref="B4:F4"/>
    <mergeCell ref="B6:F6"/>
    <mergeCell ref="B5:F5"/>
    <mergeCell ref="G5:J5"/>
    <mergeCell ref="G6:J6"/>
    <mergeCell ref="H15:I15"/>
    <mergeCell ref="B8:F8"/>
    <mergeCell ref="H10:I10"/>
    <mergeCell ref="H8:I8"/>
    <mergeCell ref="H13:I13"/>
    <mergeCell ref="B30:F34"/>
    <mergeCell ref="B18:F18"/>
    <mergeCell ref="H14:I14"/>
    <mergeCell ref="B11:F11"/>
    <mergeCell ref="B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L27"/>
  <sheetViews>
    <sheetView showGridLines="0" zoomScalePageLayoutView="0" workbookViewId="0" topLeftCell="A1">
      <selection activeCell="G18" sqref="G18:K2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104</v>
      </c>
      <c r="B3" s="3"/>
      <c r="C3" s="3"/>
      <c r="D3" s="3"/>
      <c r="E3" s="3"/>
      <c r="F3" s="2"/>
    </row>
    <row r="4" spans="1:10" ht="16.5" thickBot="1">
      <c r="A4" s="4" t="s">
        <v>25</v>
      </c>
      <c r="B4" s="669" t="s">
        <v>26</v>
      </c>
      <c r="C4" s="670"/>
      <c r="D4" s="670"/>
      <c r="E4" s="670"/>
      <c r="F4" s="671"/>
      <c r="G4" s="5" t="s">
        <v>27</v>
      </c>
      <c r="H4" s="6" t="s">
        <v>28</v>
      </c>
      <c r="I4" s="7"/>
      <c r="J4" s="8" t="s">
        <v>29</v>
      </c>
    </row>
    <row r="5" spans="1:10" ht="16.5" thickBot="1">
      <c r="A5" s="9">
        <v>1</v>
      </c>
      <c r="B5" s="672" t="str">
        <f>CONCATENATE("Тип ",RIGHT(A3,LEN(A3)-SEARCH("Параметры",A3)-LEN("Параметры")))</f>
        <v>Тип трансформатора собственных нужд</v>
      </c>
      <c r="C5" s="673"/>
      <c r="D5" s="673"/>
      <c r="E5" s="673"/>
      <c r="F5" s="674"/>
      <c r="G5" s="675"/>
      <c r="H5" s="676"/>
      <c r="I5" s="676"/>
      <c r="J5" s="677"/>
    </row>
    <row r="6" spans="1:10" ht="16.5" thickBot="1">
      <c r="A6" s="10">
        <v>2</v>
      </c>
      <c r="B6" s="658" t="str">
        <f>CONCATENATE("Обозначение ",RIGHT(A3,LEN(A3)-SEARCH("Параметры",A3)-LEN("Параметры"))," на схеме")</f>
        <v>Обозначение трансформатора собственных нужд на схеме</v>
      </c>
      <c r="C6" s="659"/>
      <c r="D6" s="659"/>
      <c r="E6" s="659"/>
      <c r="F6" s="660"/>
      <c r="G6" s="675" t="s">
        <v>105</v>
      </c>
      <c r="H6" s="676"/>
      <c r="I6" s="676"/>
      <c r="J6" s="677"/>
    </row>
    <row r="7" spans="1:10" ht="15.75">
      <c r="A7" s="10">
        <v>3</v>
      </c>
      <c r="B7" s="658" t="s">
        <v>32</v>
      </c>
      <c r="C7" s="659"/>
      <c r="D7" s="659"/>
      <c r="E7" s="659"/>
      <c r="F7" s="660"/>
      <c r="G7" s="11" t="s">
        <v>33</v>
      </c>
      <c r="H7" s="630">
        <v>10</v>
      </c>
      <c r="I7" s="631"/>
      <c r="J7" s="12" t="s">
        <v>34</v>
      </c>
    </row>
    <row r="8" spans="1:10" ht="15.75">
      <c r="A8" s="10">
        <v>4</v>
      </c>
      <c r="B8" s="658" t="s">
        <v>35</v>
      </c>
      <c r="C8" s="659"/>
      <c r="D8" s="659"/>
      <c r="E8" s="659"/>
      <c r="F8" s="660"/>
      <c r="G8" s="13" t="s">
        <v>36</v>
      </c>
      <c r="H8" s="638"/>
      <c r="I8" s="639"/>
      <c r="J8" s="14" t="s">
        <v>34</v>
      </c>
    </row>
    <row r="9" spans="1:10" ht="15.75">
      <c r="A9" s="10">
        <v>5</v>
      </c>
      <c r="B9" s="658" t="s">
        <v>37</v>
      </c>
      <c r="C9" s="659"/>
      <c r="D9" s="659"/>
      <c r="E9" s="659"/>
      <c r="F9" s="660"/>
      <c r="G9" s="13" t="s">
        <v>38</v>
      </c>
      <c r="H9" s="638">
        <v>0.4</v>
      </c>
      <c r="I9" s="639"/>
      <c r="J9" s="14" t="s">
        <v>34</v>
      </c>
    </row>
    <row r="10" spans="1:10" ht="15.75">
      <c r="A10" s="10">
        <v>6</v>
      </c>
      <c r="B10" s="15" t="s">
        <v>39</v>
      </c>
      <c r="C10" s="16"/>
      <c r="D10" s="16"/>
      <c r="E10" s="16"/>
      <c r="F10" s="17"/>
      <c r="G10" s="13" t="s">
        <v>40</v>
      </c>
      <c r="H10" s="638">
        <v>1</v>
      </c>
      <c r="I10" s="639"/>
      <c r="J10" s="14" t="s">
        <v>41</v>
      </c>
    </row>
    <row r="11" spans="1:10" ht="15.75">
      <c r="A11" s="10">
        <v>7</v>
      </c>
      <c r="B11" s="658" t="s">
        <v>42</v>
      </c>
      <c r="C11" s="659"/>
      <c r="D11" s="659"/>
      <c r="E11" s="659"/>
      <c r="F11" s="660"/>
      <c r="G11" s="13" t="s">
        <v>43</v>
      </c>
      <c r="H11" s="638"/>
      <c r="I11" s="639"/>
      <c r="J11" s="14" t="s">
        <v>44</v>
      </c>
    </row>
    <row r="12" spans="1:10" ht="15.75">
      <c r="A12" s="10">
        <v>8</v>
      </c>
      <c r="B12" s="15" t="s">
        <v>45</v>
      </c>
      <c r="C12" s="16"/>
      <c r="D12" s="16"/>
      <c r="E12" s="16"/>
      <c r="F12" s="17"/>
      <c r="G12" s="18" t="s">
        <v>46</v>
      </c>
      <c r="H12" s="661">
        <f>IF(H7&lt;&gt;"",$H$10*1000/SQRT(3)/H7,"")</f>
        <v>57.73502691896258</v>
      </c>
      <c r="I12" s="662"/>
      <c r="J12" s="19" t="s">
        <v>47</v>
      </c>
    </row>
    <row r="13" spans="1:10" ht="15.75">
      <c r="A13" s="10">
        <v>9</v>
      </c>
      <c r="B13" s="15" t="s">
        <v>48</v>
      </c>
      <c r="C13" s="16"/>
      <c r="D13" s="16"/>
      <c r="E13" s="16"/>
      <c r="F13" s="17"/>
      <c r="G13" s="18" t="s">
        <v>49</v>
      </c>
      <c r="H13" s="661">
        <f>IF(H8&lt;&gt;"",$H$10*1000/SQRT(3)/H8,"")</f>
      </c>
      <c r="I13" s="662"/>
      <c r="J13" s="19" t="s">
        <v>47</v>
      </c>
    </row>
    <row r="14" spans="1:10" ht="16.5" thickBot="1">
      <c r="A14" s="21">
        <v>10</v>
      </c>
      <c r="B14" s="86" t="s">
        <v>106</v>
      </c>
      <c r="C14" s="87"/>
      <c r="D14" s="87"/>
      <c r="E14" s="87"/>
      <c r="F14" s="88"/>
      <c r="G14" s="97" t="s">
        <v>107</v>
      </c>
      <c r="H14" s="648">
        <f>IF(H9&lt;&gt;"",$H$10*1000/SQRT(3)/H9,"")</f>
        <v>1443.3756729740644</v>
      </c>
      <c r="I14" s="649"/>
      <c r="J14" s="98" t="s">
        <v>47</v>
      </c>
    </row>
    <row r="15" ht="12.75">
      <c r="A15" s="3"/>
    </row>
    <row r="16" ht="16.5" thickBot="1">
      <c r="A16" s="2" t="s">
        <v>54</v>
      </c>
    </row>
    <row r="17" spans="1:12" ht="32.25" thickBot="1">
      <c r="A17" s="28" t="s">
        <v>25</v>
      </c>
      <c r="B17" s="650" t="s">
        <v>55</v>
      </c>
      <c r="C17" s="651"/>
      <c r="D17" s="651"/>
      <c r="E17" s="651"/>
      <c r="F17" s="652"/>
      <c r="G17" s="30" t="s">
        <v>27</v>
      </c>
      <c r="H17" s="653" t="s">
        <v>56</v>
      </c>
      <c r="I17" s="654"/>
      <c r="J17" s="655"/>
      <c r="K17" s="92" t="s">
        <v>57</v>
      </c>
      <c r="L17" s="93" t="s">
        <v>29</v>
      </c>
    </row>
    <row r="18" spans="1:12" ht="15.75">
      <c r="A18" s="62">
        <v>1</v>
      </c>
      <c r="B18" s="33" t="s">
        <v>108</v>
      </c>
      <c r="C18" s="34"/>
      <c r="D18" s="34"/>
      <c r="E18" s="34"/>
      <c r="F18" s="35"/>
      <c r="G18" s="41" t="s">
        <v>109</v>
      </c>
      <c r="H18" s="62">
        <v>300</v>
      </c>
      <c r="I18" s="9" t="s">
        <v>60</v>
      </c>
      <c r="J18" s="39">
        <v>5</v>
      </c>
      <c r="K18" s="40">
        <f>IF(H12&lt;&gt;"",H12/(H18/J18),"")</f>
        <v>0.9622504486493764</v>
      </c>
      <c r="L18" s="39" t="str">
        <f aca="true" t="shared" si="0" ref="L18:L23">IF(LEFT(G18,1)="I","А","В")</f>
        <v>А</v>
      </c>
    </row>
    <row r="19" spans="1:12" ht="15.75">
      <c r="A19" s="45">
        <v>2</v>
      </c>
      <c r="B19" s="42" t="s">
        <v>110</v>
      </c>
      <c r="C19" s="43"/>
      <c r="D19" s="43"/>
      <c r="E19" s="43"/>
      <c r="F19" s="44"/>
      <c r="G19" s="46" t="s">
        <v>111</v>
      </c>
      <c r="H19" s="45">
        <v>1500</v>
      </c>
      <c r="I19" s="10" t="s">
        <v>60</v>
      </c>
      <c r="J19" s="47">
        <v>5</v>
      </c>
      <c r="K19" s="40">
        <f>IF(H14&lt;&gt;"",H14/(H19/J19),"")</f>
        <v>4.811252243246881</v>
      </c>
      <c r="L19" s="47" t="str">
        <f t="shared" si="0"/>
        <v>А</v>
      </c>
    </row>
    <row r="20" spans="1:12" ht="15.75">
      <c r="A20" s="45">
        <v>3</v>
      </c>
      <c r="B20" s="42" t="s">
        <v>112</v>
      </c>
      <c r="C20" s="43"/>
      <c r="D20" s="43"/>
      <c r="E20" s="43"/>
      <c r="F20" s="44"/>
      <c r="G20" s="46" t="s">
        <v>113</v>
      </c>
      <c r="H20" s="45"/>
      <c r="I20" s="10" t="s">
        <v>60</v>
      </c>
      <c r="J20" s="47"/>
      <c r="K20" s="10" t="s">
        <v>64</v>
      </c>
      <c r="L20" s="47" t="str">
        <f t="shared" si="0"/>
        <v>А</v>
      </c>
    </row>
    <row r="21" spans="1:12" ht="15.75">
      <c r="A21" s="45">
        <v>3</v>
      </c>
      <c r="B21" s="42" t="s">
        <v>114</v>
      </c>
      <c r="C21" s="43"/>
      <c r="D21" s="43"/>
      <c r="E21" s="43"/>
      <c r="F21" s="44"/>
      <c r="G21" s="46" t="s">
        <v>99</v>
      </c>
      <c r="H21" s="45"/>
      <c r="I21" s="10" t="s">
        <v>60</v>
      </c>
      <c r="J21" s="47"/>
      <c r="K21" s="10" t="s">
        <v>64</v>
      </c>
      <c r="L21" s="47" t="str">
        <f t="shared" si="0"/>
        <v>А</v>
      </c>
    </row>
    <row r="22" spans="1:12" ht="15.75">
      <c r="A22" s="45">
        <v>4</v>
      </c>
      <c r="B22" s="48" t="s">
        <v>115</v>
      </c>
      <c r="C22" s="43"/>
      <c r="D22" s="43"/>
      <c r="E22" s="43"/>
      <c r="F22" s="44"/>
      <c r="G22" s="46" t="s">
        <v>116</v>
      </c>
      <c r="H22" s="45">
        <v>10500</v>
      </c>
      <c r="I22" s="10" t="s">
        <v>60</v>
      </c>
      <c r="J22" s="47">
        <v>100</v>
      </c>
      <c r="K22" s="10">
        <f>J22</f>
        <v>100</v>
      </c>
      <c r="L22" s="47" t="str">
        <f t="shared" si="0"/>
        <v>В</v>
      </c>
    </row>
    <row r="23" spans="1:12" ht="16.5" thickBot="1">
      <c r="A23" s="99">
        <v>5</v>
      </c>
      <c r="B23" s="49" t="s">
        <v>118</v>
      </c>
      <c r="C23" s="50"/>
      <c r="D23" s="50"/>
      <c r="E23" s="50"/>
      <c r="F23" s="51"/>
      <c r="G23" s="52" t="s">
        <v>117</v>
      </c>
      <c r="H23" s="99">
        <v>10500</v>
      </c>
      <c r="I23" s="54" t="s">
        <v>60</v>
      </c>
      <c r="J23" s="53">
        <v>33</v>
      </c>
      <c r="K23" s="54" t="s">
        <v>64</v>
      </c>
      <c r="L23" s="53" t="str">
        <f t="shared" si="0"/>
        <v>В</v>
      </c>
    </row>
    <row r="24" spans="1:12" ht="16.5" thickBot="1">
      <c r="A24" s="4">
        <v>6</v>
      </c>
      <c r="B24" s="678" t="s">
        <v>69</v>
      </c>
      <c r="C24" s="679"/>
      <c r="D24" s="679"/>
      <c r="E24" s="679"/>
      <c r="F24" s="680"/>
      <c r="G24" s="71" t="str">
        <f>CONCATENATE(G19,"_лин")</f>
        <v>Iнн тсн_лин</v>
      </c>
      <c r="H24" s="71">
        <f>H18</f>
        <v>300</v>
      </c>
      <c r="I24" s="100" t="str">
        <f>I18</f>
        <v>/</v>
      </c>
      <c r="J24" s="72">
        <f>J18</f>
        <v>5</v>
      </c>
      <c r="K24" s="101">
        <f>IF(K19&lt;&gt;"",K19*SQRT(3),"")</f>
        <v>8.333333333333332</v>
      </c>
      <c r="L24" s="72" t="str">
        <f>L18</f>
        <v>А</v>
      </c>
    </row>
    <row r="25" ht="15.75">
      <c r="A25" s="91"/>
    </row>
    <row r="26" ht="15.75">
      <c r="A26" s="2" t="s">
        <v>70</v>
      </c>
    </row>
    <row r="27" ht="15.75">
      <c r="A27" s="2" t="s">
        <v>71</v>
      </c>
    </row>
  </sheetData>
  <sheetProtection/>
  <mergeCells count="20">
    <mergeCell ref="B4:F4"/>
    <mergeCell ref="B6:F6"/>
    <mergeCell ref="B5:F5"/>
    <mergeCell ref="G5:J5"/>
    <mergeCell ref="G6:J6"/>
    <mergeCell ref="B24:F24"/>
    <mergeCell ref="H14:I14"/>
    <mergeCell ref="H13:I13"/>
    <mergeCell ref="H12:I12"/>
    <mergeCell ref="H17:J17"/>
    <mergeCell ref="B17:F17"/>
    <mergeCell ref="B7:F7"/>
    <mergeCell ref="H11:I11"/>
    <mergeCell ref="H10:I10"/>
    <mergeCell ref="H9:I9"/>
    <mergeCell ref="H8:I8"/>
    <mergeCell ref="B11:F11"/>
    <mergeCell ref="B9:F9"/>
    <mergeCell ref="B8:F8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Карлин Дмитрий Витальевич</cp:lastModifiedBy>
  <cp:lastPrinted>2017-02-28T11:07:34Z</cp:lastPrinted>
  <dcterms:created xsi:type="dcterms:W3CDTF">1996-10-08T23:32:33Z</dcterms:created>
  <dcterms:modified xsi:type="dcterms:W3CDTF">2020-09-10T12:47:38Z</dcterms:modified>
  <cp:category/>
  <cp:version/>
  <cp:contentType/>
  <cp:contentStatus/>
</cp:coreProperties>
</file>